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Ági\Desktop\Ági\BADACSONYTÖRDEMIC 2021\KTGVETÉS 2021\EI. módosítás\09.30\Táblák\"/>
    </mc:Choice>
  </mc:AlternateContent>
  <xr:revisionPtr revIDLastSave="0" documentId="13_ncr:1_{868BB329-AE29-4161-AD23-7F23CFA5F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.kiadás" sheetId="5" r:id="rId1"/>
  </sheets>
  <definedNames>
    <definedName name="Excel_BuiltIn_Print_Area_3_1">'4.kiadás'!$B$3:$F$141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9" i="5" l="1"/>
  <c r="J266" i="5"/>
  <c r="J305" i="5"/>
  <c r="I237" i="5"/>
  <c r="J237" i="5"/>
  <c r="I145" i="5"/>
  <c r="J60" i="5"/>
  <c r="J220" i="5"/>
  <c r="I220" i="5"/>
  <c r="J222" i="5"/>
  <c r="H221" i="5"/>
  <c r="H222" i="5"/>
  <c r="I222" i="5"/>
  <c r="I221" i="5" s="1"/>
  <c r="J221" i="5"/>
  <c r="I57" i="5"/>
  <c r="I312" i="5"/>
  <c r="J312" i="5"/>
  <c r="I295" i="5"/>
  <c r="J295" i="5"/>
  <c r="I291" i="5"/>
  <c r="J291" i="5"/>
  <c r="J290" i="5" s="1"/>
  <c r="I287" i="5"/>
  <c r="J287" i="5"/>
  <c r="I283" i="5"/>
  <c r="I282" i="5" s="1"/>
  <c r="J283" i="5"/>
  <c r="J282" i="5" s="1"/>
  <c r="I278" i="5"/>
  <c r="I302" i="5" s="1"/>
  <c r="J278" i="5"/>
  <c r="J302" i="5" s="1"/>
  <c r="I274" i="5"/>
  <c r="I301" i="5" s="1"/>
  <c r="J274" i="5"/>
  <c r="J301" i="5" s="1"/>
  <c r="I271" i="5"/>
  <c r="J271" i="5"/>
  <c r="I269" i="5"/>
  <c r="J269" i="5"/>
  <c r="I262" i="5"/>
  <c r="I261" i="5" s="1"/>
  <c r="J262" i="5"/>
  <c r="J261" i="5" s="1"/>
  <c r="I258" i="5"/>
  <c r="J258" i="5"/>
  <c r="I257" i="5"/>
  <c r="J257" i="5"/>
  <c r="I254" i="5"/>
  <c r="J254" i="5"/>
  <c r="I249" i="5"/>
  <c r="J249" i="5"/>
  <c r="I242" i="5"/>
  <c r="I241" i="5" s="1"/>
  <c r="J242" i="5"/>
  <c r="J241" i="5" s="1"/>
  <c r="J120" i="5"/>
  <c r="J119" i="5" s="1"/>
  <c r="I226" i="5"/>
  <c r="I231" i="5" s="1"/>
  <c r="I308" i="5" s="1"/>
  <c r="J226" i="5"/>
  <c r="J231" i="5" s="1"/>
  <c r="J308" i="5" s="1"/>
  <c r="I217" i="5"/>
  <c r="J217" i="5"/>
  <c r="I214" i="5"/>
  <c r="J214" i="5"/>
  <c r="I211" i="5"/>
  <c r="J211" i="5"/>
  <c r="I210" i="5"/>
  <c r="J210" i="5"/>
  <c r="I203" i="5"/>
  <c r="I208" i="5"/>
  <c r="J208" i="5"/>
  <c r="J203" i="5"/>
  <c r="I199" i="5"/>
  <c r="I198" i="5" s="1"/>
  <c r="J199" i="5"/>
  <c r="J198" i="5" s="1"/>
  <c r="I196" i="5"/>
  <c r="I194" i="5" s="1"/>
  <c r="J196" i="5"/>
  <c r="J194" i="5" s="1"/>
  <c r="I190" i="5"/>
  <c r="J190" i="5"/>
  <c r="I186" i="5"/>
  <c r="I185" i="5" s="1"/>
  <c r="J186" i="5"/>
  <c r="J185" i="5" s="1"/>
  <c r="I180" i="5"/>
  <c r="J180" i="5"/>
  <c r="I177" i="5"/>
  <c r="J177" i="5"/>
  <c r="I174" i="5"/>
  <c r="I173" i="5" s="1"/>
  <c r="I172" i="5" s="1"/>
  <c r="J174" i="5"/>
  <c r="J173" i="5" s="1"/>
  <c r="J172" i="5" s="1"/>
  <c r="I169" i="5"/>
  <c r="I168" i="5" s="1"/>
  <c r="J169" i="5"/>
  <c r="J168" i="5" s="1"/>
  <c r="I165" i="5"/>
  <c r="I164" i="5" s="1"/>
  <c r="J165" i="5"/>
  <c r="J164" i="5" s="1"/>
  <c r="I158" i="5"/>
  <c r="I157" i="5" s="1"/>
  <c r="J159" i="5"/>
  <c r="J158" i="5" s="1"/>
  <c r="J157" i="5" s="1"/>
  <c r="J156" i="5"/>
  <c r="J155" i="5" s="1"/>
  <c r="J236" i="5" s="1"/>
  <c r="I155" i="5"/>
  <c r="I154" i="5" s="1"/>
  <c r="I151" i="5"/>
  <c r="J151" i="5"/>
  <c r="I146" i="5"/>
  <c r="J146" i="5"/>
  <c r="J144" i="5"/>
  <c r="J140" i="5"/>
  <c r="J141" i="5"/>
  <c r="I143" i="5"/>
  <c r="I142" i="5" s="1"/>
  <c r="J143" i="5"/>
  <c r="I139" i="5"/>
  <c r="I137" i="5"/>
  <c r="I136" i="5" s="1"/>
  <c r="J137" i="5"/>
  <c r="J136" i="5" s="1"/>
  <c r="I134" i="5"/>
  <c r="J134" i="5"/>
  <c r="I131" i="5"/>
  <c r="J131" i="5"/>
  <c r="I127" i="5"/>
  <c r="I126" i="5" s="1"/>
  <c r="J127" i="5"/>
  <c r="J126" i="5" s="1"/>
  <c r="I124" i="5"/>
  <c r="I123" i="5" s="1"/>
  <c r="J124" i="5"/>
  <c r="J123" i="5" s="1"/>
  <c r="J113" i="5"/>
  <c r="J112" i="5" s="1"/>
  <c r="J111" i="5" s="1"/>
  <c r="I112" i="5"/>
  <c r="I111" i="5" s="1"/>
  <c r="I119" i="5"/>
  <c r="I108" i="5"/>
  <c r="J108" i="5"/>
  <c r="I106" i="5"/>
  <c r="I104" i="5" s="1"/>
  <c r="J106" i="5"/>
  <c r="J104" i="5" s="1"/>
  <c r="I102" i="5"/>
  <c r="I101" i="5" s="1"/>
  <c r="J102" i="5"/>
  <c r="J101" i="5" s="1"/>
  <c r="I96" i="5"/>
  <c r="J96" i="5"/>
  <c r="I94" i="5"/>
  <c r="J94" i="5"/>
  <c r="I90" i="5"/>
  <c r="J90" i="5"/>
  <c r="I86" i="5"/>
  <c r="J86" i="5"/>
  <c r="I83" i="5"/>
  <c r="J83" i="5"/>
  <c r="I78" i="5"/>
  <c r="J78" i="5"/>
  <c r="I75" i="5"/>
  <c r="J75" i="5"/>
  <c r="I73" i="5"/>
  <c r="J73" i="5"/>
  <c r="I71" i="5"/>
  <c r="I69" i="5" s="1"/>
  <c r="J71" i="5"/>
  <c r="J69" i="5" s="1"/>
  <c r="I67" i="5"/>
  <c r="J67" i="5"/>
  <c r="I63" i="5"/>
  <c r="I61" i="5" s="1"/>
  <c r="J63" i="5"/>
  <c r="J61" i="5" s="1"/>
  <c r="I59" i="5"/>
  <c r="J59" i="5"/>
  <c r="I56" i="5"/>
  <c r="I55" i="5" s="1"/>
  <c r="I228" i="5" s="1"/>
  <c r="J56" i="5"/>
  <c r="J55" i="5" s="1"/>
  <c r="I37" i="5"/>
  <c r="I36" i="5" s="1"/>
  <c r="J37" i="5"/>
  <c r="J36" i="5" s="1"/>
  <c r="I51" i="5"/>
  <c r="J51" i="5"/>
  <c r="I48" i="5"/>
  <c r="J48" i="5"/>
  <c r="I46" i="5"/>
  <c r="J46" i="5"/>
  <c r="I40" i="5"/>
  <c r="J40" i="5"/>
  <c r="I32" i="5"/>
  <c r="J32" i="5"/>
  <c r="I28" i="5"/>
  <c r="I27" i="5" s="1"/>
  <c r="J28" i="5"/>
  <c r="J27" i="5" s="1"/>
  <c r="I23" i="5"/>
  <c r="J23" i="5"/>
  <c r="I19" i="5"/>
  <c r="J19" i="5"/>
  <c r="J20" i="5" s="1"/>
  <c r="I15" i="5"/>
  <c r="J15" i="5"/>
  <c r="I13" i="5"/>
  <c r="I11" i="5" s="1"/>
  <c r="I12" i="5"/>
  <c r="J13" i="5"/>
  <c r="J12" i="5" s="1"/>
  <c r="H67" i="5"/>
  <c r="H169" i="5"/>
  <c r="H168" i="5" s="1"/>
  <c r="H177" i="5"/>
  <c r="H180" i="5"/>
  <c r="H159" i="5"/>
  <c r="H158" i="5" s="1"/>
  <c r="H157" i="5" s="1"/>
  <c r="H291" i="5"/>
  <c r="H278" i="5"/>
  <c r="H302" i="5" s="1"/>
  <c r="H269" i="5"/>
  <c r="H112" i="5"/>
  <c r="H111" i="5" s="1"/>
  <c r="H46" i="5"/>
  <c r="H217" i="5"/>
  <c r="H196" i="5"/>
  <c r="H194" i="5" s="1"/>
  <c r="G305" i="5"/>
  <c r="H287" i="5"/>
  <c r="H274" i="5"/>
  <c r="H301" i="5" s="1"/>
  <c r="H249" i="5"/>
  <c r="H186" i="5"/>
  <c r="H185" i="5" s="1"/>
  <c r="H190" i="5"/>
  <c r="H165" i="5"/>
  <c r="H164" i="5" s="1"/>
  <c r="H143" i="5"/>
  <c r="H142" i="5" s="1"/>
  <c r="H139" i="5"/>
  <c r="H124" i="5"/>
  <c r="H123" i="5" s="1"/>
  <c r="H102" i="5"/>
  <c r="H101" i="5" s="1"/>
  <c r="H146" i="5"/>
  <c r="H151" i="5"/>
  <c r="H210" i="5"/>
  <c r="H108" i="5"/>
  <c r="H83" i="5"/>
  <c r="H199" i="5"/>
  <c r="H198" i="5" s="1"/>
  <c r="H106" i="5"/>
  <c r="H104" i="5" s="1"/>
  <c r="H56" i="5"/>
  <c r="H55" i="5" s="1"/>
  <c r="H174" i="5"/>
  <c r="H173" i="5" s="1"/>
  <c r="H172" i="5" s="1"/>
  <c r="H214" i="5"/>
  <c r="H258" i="5"/>
  <c r="H283" i="5"/>
  <c r="H282" i="5" s="1"/>
  <c r="H271" i="5"/>
  <c r="H242" i="5"/>
  <c r="H241" i="5" s="1"/>
  <c r="H226" i="5"/>
  <c r="H231" i="5" s="1"/>
  <c r="H308" i="5" s="1"/>
  <c r="H211" i="5"/>
  <c r="H208" i="5"/>
  <c r="H203" i="5"/>
  <c r="H155" i="5"/>
  <c r="H137" i="5"/>
  <c r="H136" i="5" s="1"/>
  <c r="H134" i="5"/>
  <c r="H127" i="5"/>
  <c r="H126" i="5" s="1"/>
  <c r="H131" i="5"/>
  <c r="H71" i="5"/>
  <c r="H69" i="5" s="1"/>
  <c r="H37" i="5"/>
  <c r="H36" i="5" s="1"/>
  <c r="H23" i="5"/>
  <c r="H13" i="5"/>
  <c r="H11" i="5" s="1"/>
  <c r="H257" i="5"/>
  <c r="H59" i="5"/>
  <c r="H312" i="5"/>
  <c r="H78" i="5"/>
  <c r="H75" i="5"/>
  <c r="H295" i="5"/>
  <c r="H96" i="5"/>
  <c r="H86" i="5"/>
  <c r="H63" i="5"/>
  <c r="H61" i="5" s="1"/>
  <c r="H48" i="5"/>
  <c r="H19" i="5"/>
  <c r="H20" i="5" s="1"/>
  <c r="H28" i="5"/>
  <c r="H27" i="5" s="1"/>
  <c r="H32" i="5"/>
  <c r="H40" i="5"/>
  <c r="H73" i="5"/>
  <c r="H90" i="5"/>
  <c r="H94" i="5"/>
  <c r="H15" i="5"/>
  <c r="H51" i="5"/>
  <c r="H119" i="5"/>
  <c r="H262" i="5"/>
  <c r="H261" i="5" s="1"/>
  <c r="H254" i="5"/>
  <c r="J228" i="5" l="1"/>
  <c r="I299" i="5"/>
  <c r="H130" i="5"/>
  <c r="H176" i="5"/>
  <c r="H290" i="5"/>
  <c r="H281" i="5" s="1"/>
  <c r="J54" i="5"/>
  <c r="J66" i="5"/>
  <c r="J65" i="5" s="1"/>
  <c r="J89" i="5"/>
  <c r="J88" i="5" s="1"/>
  <c r="I130" i="5"/>
  <c r="I122" i="5" s="1"/>
  <c r="I110" i="5" s="1"/>
  <c r="J202" i="5"/>
  <c r="J193" i="5" s="1"/>
  <c r="J184" i="5" s="1"/>
  <c r="H225" i="5"/>
  <c r="H224" i="5" s="1"/>
  <c r="I26" i="5"/>
  <c r="I25" i="5" s="1"/>
  <c r="H18" i="5"/>
  <c r="J176" i="5"/>
  <c r="H12" i="5"/>
  <c r="H202" i="5"/>
  <c r="H193" i="5" s="1"/>
  <c r="H184" i="5" s="1"/>
  <c r="H253" i="5"/>
  <c r="H252" i="5" s="1"/>
  <c r="H54" i="5"/>
  <c r="J233" i="5"/>
  <c r="J310" i="5" s="1"/>
  <c r="I39" i="5"/>
  <c r="I35" i="5" s="1"/>
  <c r="I34" i="5" s="1"/>
  <c r="H82" i="5"/>
  <c r="H81" i="5" s="1"/>
  <c r="J26" i="5"/>
  <c r="J25" i="5" s="1"/>
  <c r="J100" i="5"/>
  <c r="J99" i="5" s="1"/>
  <c r="H100" i="5"/>
  <c r="H99" i="5" s="1"/>
  <c r="I234" i="5"/>
  <c r="I311" i="5" s="1"/>
  <c r="J229" i="5"/>
  <c r="H26" i="5"/>
  <c r="H25" i="5" s="1"/>
  <c r="I229" i="5"/>
  <c r="I306" i="5" s="1"/>
  <c r="J18" i="5"/>
  <c r="J139" i="5"/>
  <c r="I290" i="5"/>
  <c r="I281" i="5" s="1"/>
  <c r="H299" i="5"/>
  <c r="I82" i="5"/>
  <c r="I81" i="5" s="1"/>
  <c r="H229" i="5"/>
  <c r="H39" i="5"/>
  <c r="H35" i="5" s="1"/>
  <c r="H34" i="5" s="1"/>
  <c r="J39" i="5"/>
  <c r="J35" i="5" s="1"/>
  <c r="J82" i="5"/>
  <c r="J81" i="5" s="1"/>
  <c r="I232" i="5"/>
  <c r="I309" i="5" s="1"/>
  <c r="I202" i="5"/>
  <c r="I193" i="5" s="1"/>
  <c r="I184" i="5" s="1"/>
  <c r="I100" i="5"/>
  <c r="I99" i="5" s="1"/>
  <c r="I225" i="5"/>
  <c r="I224" i="5" s="1"/>
  <c r="J281" i="5"/>
  <c r="I236" i="5"/>
  <c r="I313" i="5" s="1"/>
  <c r="H89" i="5"/>
  <c r="H88" i="5" s="1"/>
  <c r="H234" i="5"/>
  <c r="H311" i="5" s="1"/>
  <c r="I54" i="5"/>
  <c r="I233" i="5"/>
  <c r="I310" i="5" s="1"/>
  <c r="J130" i="5"/>
  <c r="J225" i="5"/>
  <c r="J224" i="5" s="1"/>
  <c r="J299" i="5"/>
  <c r="J253" i="5"/>
  <c r="J252" i="5" s="1"/>
  <c r="I298" i="5"/>
  <c r="J11" i="5"/>
  <c r="I240" i="5"/>
  <c r="H66" i="5"/>
  <c r="H65" i="5" s="1"/>
  <c r="I89" i="5"/>
  <c r="I88" i="5" s="1"/>
  <c r="I176" i="5"/>
  <c r="I253" i="5"/>
  <c r="I252" i="5" s="1"/>
  <c r="I18" i="5"/>
  <c r="I20" i="5"/>
  <c r="J298" i="5"/>
  <c r="J240" i="5"/>
  <c r="H240" i="5"/>
  <c r="H298" i="5"/>
  <c r="H228" i="5"/>
  <c r="J142" i="5"/>
  <c r="J232" i="5" s="1"/>
  <c r="J309" i="5" s="1"/>
  <c r="J234" i="5"/>
  <c r="J311" i="5" s="1"/>
  <c r="H122" i="5"/>
  <c r="H110" i="5" s="1"/>
  <c r="J313" i="5"/>
  <c r="J154" i="5"/>
  <c r="H154" i="5"/>
  <c r="H236" i="5"/>
  <c r="H313" i="5" s="1"/>
  <c r="H233" i="5"/>
  <c r="H310" i="5" s="1"/>
  <c r="H10" i="5"/>
  <c r="H232" i="5"/>
  <c r="H309" i="5" s="1"/>
  <c r="I66" i="5"/>
  <c r="I65" i="5" s="1"/>
  <c r="H300" i="5" l="1"/>
  <c r="J300" i="5"/>
  <c r="J303" i="5" s="1"/>
  <c r="J306" i="5"/>
  <c r="I305" i="5"/>
  <c r="J10" i="5"/>
  <c r="H306" i="5"/>
  <c r="J34" i="5"/>
  <c r="I300" i="5"/>
  <c r="I303" i="5" s="1"/>
  <c r="J122" i="5"/>
  <c r="J110" i="5" s="1"/>
  <c r="I230" i="5"/>
  <c r="H303" i="5"/>
  <c r="H305" i="5"/>
  <c r="I10" i="5"/>
  <c r="H237" i="5"/>
  <c r="H230" i="5"/>
  <c r="H307" i="5" s="1"/>
  <c r="I307" i="5" l="1"/>
  <c r="I314" i="5" s="1"/>
  <c r="J230" i="5"/>
  <c r="J307" i="5" s="1"/>
  <c r="J314" i="5" s="1"/>
  <c r="H314" i="5"/>
</calcChain>
</file>

<file path=xl/sharedStrings.xml><?xml version="1.0" encoding="utf-8"?>
<sst xmlns="http://schemas.openxmlformats.org/spreadsheetml/2006/main" count="847" uniqueCount="484">
  <si>
    <t>Eredeti előirányzat</t>
  </si>
  <si>
    <t>K1</t>
  </si>
  <si>
    <t>K2</t>
  </si>
  <si>
    <t>K3</t>
  </si>
  <si>
    <t>Dologi kiadások</t>
  </si>
  <si>
    <t>K4</t>
  </si>
  <si>
    <t>K5</t>
  </si>
  <si>
    <t>Egyéb működési célú kiadások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</si>
  <si>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</si>
  <si>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</si>
  <si>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</si>
  <si>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</si>
  <si>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</si>
  <si>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</si>
  <si>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</si>
  <si>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</si>
  <si>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kiemelt előirányzatonként</t>
  </si>
  <si>
    <t>013320    Köztemető fenntartása és működtetése</t>
  </si>
  <si>
    <t>013350   Az önkormányzati vagyonnal való gazdálkodással kapcsolatos feladatok</t>
  </si>
  <si>
    <t>018010    Önkormányzatok elszámolásai a központi költségvetéssel</t>
  </si>
  <si>
    <t>041233   Hosszabb időtartamú közfoglalkoztatás</t>
  </si>
  <si>
    <t>066020   Város és községgazdálkodási egyéb szolgáltatások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</si>
  <si>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</si>
  <si>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</si>
  <si>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</si>
  <si>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</si>
  <si>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</si>
  <si>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</si>
  <si>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</si>
  <si>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</si>
  <si>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</si>
  <si>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K12</t>
  </si>
  <si>
    <t>Külső személyi juttatások</t>
  </si>
  <si>
    <t>K121</t>
  </si>
  <si>
    <t>Választott tisztségviselők juttatásai</t>
  </si>
  <si>
    <t>Munkaadókat terhelő járulékok és szociális hozzájárulási adó</t>
  </si>
  <si>
    <t>Szociális hozzájárulási adó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</si>
  <si>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</si>
  <si>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</si>
  <si>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</si>
  <si>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</si>
  <si>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</si>
  <si>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</si>
  <si>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</si>
  <si>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Egyéb anyagbeszerzés</t>
  </si>
  <si>
    <t>K32</t>
  </si>
  <si>
    <t>Kommunikációs szolgáltatások</t>
  </si>
  <si>
    <t>Internet díj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</si>
  <si>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</si>
  <si>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</si>
  <si>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</si>
  <si>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</si>
  <si>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</si>
  <si>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</si>
  <si>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</si>
  <si>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</si>
  <si>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</si>
  <si>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</si>
  <si>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</si>
  <si>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</si>
  <si>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</si>
  <si>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</si>
  <si>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</si>
  <si>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K34</t>
  </si>
  <si>
    <t>Kiküldetések,reklám és propagandakiadások</t>
  </si>
  <si>
    <t>K341</t>
  </si>
  <si>
    <t>Kiküldetés kiadásai</t>
  </si>
  <si>
    <t>Belföldi kiküldetés</t>
  </si>
  <si>
    <t>K35</t>
  </si>
  <si>
    <t>Különféle befizetések és egyéb dologi kiadások</t>
  </si>
  <si>
    <t>K351</t>
  </si>
  <si>
    <t>Működési célú előzetesen felszámított áfa</t>
  </si>
  <si>
    <t>K506</t>
  </si>
  <si>
    <t>K512</t>
  </si>
  <si>
    <t>Egyéb működési célú támogatások államháztartáson kívülre</t>
  </si>
  <si>
    <t>K513</t>
  </si>
  <si>
    <t>Tartalékok</t>
  </si>
  <si>
    <t>K914</t>
  </si>
  <si>
    <t>Államháztartáson belüli megelőlegezések  visszafizetése</t>
  </si>
  <si>
    <t>K1102</t>
  </si>
  <si>
    <t>Jutalom</t>
  </si>
  <si>
    <t>K1113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</si>
  <si>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</si>
  <si>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</si>
  <si>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</si>
  <si>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</si>
  <si>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</si>
  <si>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066010   Zöldterület kezelés</t>
  </si>
  <si>
    <t>K355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</si>
  <si>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</si>
  <si>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</si>
  <si>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</si>
  <si>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</si>
  <si>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</si>
  <si>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</si>
  <si>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</si>
  <si>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Gázdíj </t>
  </si>
  <si>
    <t>Kiküldetés, reklá- és propaganda kiadások</t>
  </si>
  <si>
    <t>Egyéb dologi kiadások</t>
  </si>
  <si>
    <t>K1109</t>
  </si>
  <si>
    <t>Közlekedési költségtérítés</t>
  </si>
  <si>
    <t>082092   Közművelődés ( Közösségi Ház )</t>
  </si>
  <si>
    <t>Önkormányzat Kiadása összesen:</t>
  </si>
  <si>
    <t>096015 Gyermekétkeztetés köznevelési intézményben</t>
  </si>
  <si>
    <t>K332</t>
  </si>
  <si>
    <t>Vásárolt élelmezés</t>
  </si>
  <si>
    <t>Óvoda kiadása összesen: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</si>
  <si>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</si>
  <si>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</si>
  <si>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</si>
  <si>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</si>
  <si>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</si>
  <si>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</si>
  <si>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</si>
  <si>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</si>
  <si>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</si>
  <si>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</si>
  <si>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</si>
  <si>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</si>
  <si>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</si>
  <si>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</si>
  <si>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</si>
  <si>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</si>
  <si>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</si>
  <si>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</si>
  <si>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</si>
  <si>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</si>
  <si>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</si>
  <si>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</si>
  <si>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</si>
  <si>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</si>
  <si>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</si>
  <si>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</si>
  <si>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</si>
  <si>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</si>
  <si>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</si>
  <si>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</si>
  <si>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</si>
  <si>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</si>
  <si>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</si>
  <si>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</si>
  <si>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</si>
  <si>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</si>
  <si>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</si>
  <si>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</si>
  <si>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</si>
  <si>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</si>
  <si>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</si>
  <si>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</si>
  <si>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</si>
  <si>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</si>
  <si>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</si>
  <si>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</si>
  <si>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</si>
  <si>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</si>
  <si>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</si>
  <si>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</si>
  <si>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</si>
  <si>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</si>
  <si>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</si>
  <si>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</si>
  <si>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</si>
  <si>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</si>
  <si>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</si>
  <si>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</si>
  <si>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</si>
  <si>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</si>
  <si>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</si>
  <si>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</si>
  <si>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</si>
  <si>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</si>
  <si>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</si>
  <si>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</si>
  <si>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</si>
  <si>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</si>
  <si>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</si>
  <si>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</si>
  <si>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</si>
  <si>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</si>
  <si>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</si>
  <si>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</si>
  <si>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</si>
  <si>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</si>
  <si>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</si>
  <si>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79.</t>
  </si>
  <si>
    <t>80.</t>
  </si>
  <si>
    <t>81.</t>
  </si>
  <si>
    <t>82.</t>
  </si>
  <si>
    <t>84.</t>
  </si>
  <si>
    <t>87.</t>
  </si>
  <si>
    <t>88.</t>
  </si>
  <si>
    <t>89.</t>
  </si>
  <si>
    <t>90.</t>
  </si>
  <si>
    <t>91.</t>
  </si>
  <si>
    <t>92.</t>
  </si>
  <si>
    <t>93.</t>
  </si>
  <si>
    <t>94.</t>
  </si>
  <si>
    <t>97.</t>
  </si>
  <si>
    <t>Badacsonytördmic Község Önkormányzata</t>
  </si>
  <si>
    <t>Kiküldetés, reklám- és propaganda</t>
  </si>
  <si>
    <t>ezer Ft</t>
  </si>
  <si>
    <t>Béren kívüli juttatások ( Cafeteria )</t>
  </si>
  <si>
    <t>98.</t>
  </si>
  <si>
    <t>99.</t>
  </si>
  <si>
    <t>100.</t>
  </si>
  <si>
    <t>101.</t>
  </si>
  <si>
    <t>102.</t>
  </si>
  <si>
    <t>103.</t>
  </si>
  <si>
    <t>104.</t>
  </si>
  <si>
    <t>105.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</si>
  <si>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</si>
  <si>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</si>
  <si>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</si>
  <si>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</si>
  <si>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</si>
  <si>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</si>
  <si>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</si>
  <si>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</si>
  <si>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</si>
  <si>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</si>
  <si>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</si>
  <si>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120.</t>
  </si>
  <si>
    <t>123.</t>
  </si>
  <si>
    <t>125.</t>
  </si>
  <si>
    <t>126.</t>
  </si>
  <si>
    <t>130.</t>
  </si>
  <si>
    <t>131.</t>
  </si>
  <si>
    <t>132.</t>
  </si>
  <si>
    <t>133.</t>
  </si>
  <si>
    <t>134.</t>
  </si>
  <si>
    <t>135.</t>
  </si>
  <si>
    <t>136.</t>
  </si>
  <si>
    <t>139.</t>
  </si>
  <si>
    <t>140.</t>
  </si>
  <si>
    <t>149.</t>
  </si>
  <si>
    <t>150.</t>
  </si>
  <si>
    <t>153.</t>
  </si>
  <si>
    <t>155.</t>
  </si>
  <si>
    <t>157.</t>
  </si>
  <si>
    <t>158.</t>
  </si>
  <si>
    <t>163.</t>
  </si>
  <si>
    <t>164.</t>
  </si>
  <si>
    <t>192.</t>
  </si>
  <si>
    <t>193.</t>
  </si>
  <si>
    <t>194.</t>
  </si>
  <si>
    <t>195.</t>
  </si>
  <si>
    <t>196.</t>
  </si>
  <si>
    <t>197.</t>
  </si>
  <si>
    <t>198.</t>
  </si>
  <si>
    <t>215.</t>
  </si>
  <si>
    <t>216.</t>
  </si>
  <si>
    <t>217.</t>
  </si>
  <si>
    <t>218.</t>
  </si>
  <si>
    <t>219.</t>
  </si>
  <si>
    <t>227.</t>
  </si>
  <si>
    <t>228.</t>
  </si>
  <si>
    <t>230.</t>
  </si>
  <si>
    <t>233.</t>
  </si>
  <si>
    <t>235.</t>
  </si>
  <si>
    <t>236.</t>
  </si>
  <si>
    <t>237.</t>
  </si>
  <si>
    <t>238.</t>
  </si>
  <si>
    <t>239.</t>
  </si>
  <si>
    <t>240.</t>
  </si>
  <si>
    <t>241.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</si>
  <si>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</si>
  <si>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</si>
  <si>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</si>
  <si>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</si>
  <si>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</si>
  <si>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</si>
  <si>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</si>
  <si>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</si>
  <si>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</si>
  <si>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</si>
  <si>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</si>
  <si>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258.</t>
  </si>
  <si>
    <t>260.</t>
  </si>
  <si>
    <t>261.</t>
  </si>
  <si>
    <t>263.</t>
  </si>
  <si>
    <t>264.</t>
  </si>
  <si>
    <t>266.</t>
  </si>
  <si>
    <t>267.</t>
  </si>
  <si>
    <t>268.</t>
  </si>
  <si>
    <t>269.</t>
  </si>
  <si>
    <t>270.</t>
  </si>
  <si>
    <t>271.</t>
  </si>
  <si>
    <t>272.</t>
  </si>
  <si>
    <t>273.</t>
  </si>
  <si>
    <t>278.</t>
  </si>
  <si>
    <t>280.</t>
  </si>
  <si>
    <t>281.</t>
  </si>
  <si>
    <t>283.</t>
  </si>
  <si>
    <t>284.</t>
  </si>
  <si>
    <t>299.</t>
  </si>
  <si>
    <t>300.</t>
  </si>
  <si>
    <t>301.</t>
  </si>
  <si>
    <t>302.</t>
  </si>
  <si>
    <t>303.</t>
  </si>
  <si>
    <t>304.</t>
  </si>
  <si>
    <t>305.</t>
  </si>
  <si>
    <t>Víz és csatorna</t>
  </si>
  <si>
    <t>051030 Hulladékkezelés (nem veszélyes)</t>
  </si>
  <si>
    <t>Szállítási szolgáltatás díja</t>
  </si>
  <si>
    <t>Megbízási díj</t>
  </si>
  <si>
    <t>142.</t>
  </si>
  <si>
    <t>143.</t>
  </si>
  <si>
    <t>259.</t>
  </si>
  <si>
    <t>265.</t>
  </si>
  <si>
    <t>293.</t>
  </si>
  <si>
    <t>294.</t>
  </si>
  <si>
    <t>295.</t>
  </si>
  <si>
    <t>296.</t>
  </si>
  <si>
    <t>297.</t>
  </si>
  <si>
    <t>298.</t>
  </si>
  <si>
    <t>Reprezentáció</t>
  </si>
  <si>
    <t>Foglalkoztatottak személyi juttatása (betegszabadság)</t>
  </si>
  <si>
    <t>K123</t>
  </si>
  <si>
    <t>Felújítási célú előzetesen felszámott ÁFA</t>
  </si>
  <si>
    <t xml:space="preserve">K6 </t>
  </si>
  <si>
    <t>Beruházás</t>
  </si>
  <si>
    <t>K64</t>
  </si>
  <si>
    <t>Beruházás célú előzetesen felszámított ÁFA</t>
  </si>
  <si>
    <t>K67</t>
  </si>
  <si>
    <t xml:space="preserve">Működési célú pénzeszköz átadás nonprofit-szervezeteknek </t>
  </si>
  <si>
    <t>Béren kívüli juttatások (Cafetéria)</t>
  </si>
  <si>
    <t>85.</t>
  </si>
  <si>
    <t>129.</t>
  </si>
  <si>
    <t>137.</t>
  </si>
  <si>
    <t>138.</t>
  </si>
  <si>
    <t>144.</t>
  </si>
  <si>
    <t>145.</t>
  </si>
  <si>
    <t>147.</t>
  </si>
  <si>
    <t>148.</t>
  </si>
  <si>
    <t>151.</t>
  </si>
  <si>
    <t>154.</t>
  </si>
  <si>
    <t>156.</t>
  </si>
  <si>
    <t>159.</t>
  </si>
  <si>
    <t>285.</t>
  </si>
  <si>
    <t>286.</t>
  </si>
  <si>
    <t>287.</t>
  </si>
  <si>
    <t>288.</t>
  </si>
  <si>
    <t>289.</t>
  </si>
  <si>
    <t>290.</t>
  </si>
  <si>
    <t>291.</t>
  </si>
  <si>
    <t>292.</t>
  </si>
  <si>
    <t xml:space="preserve">Egyéb tárgyi eszk. beszerzése, létesítése </t>
  </si>
  <si>
    <t>K63</t>
  </si>
  <si>
    <t>Informatikai eszközök beszerzése, létesítése</t>
  </si>
  <si>
    <t xml:space="preserve">Egyéb üzemeltetési szolgáltatás </t>
  </si>
  <si>
    <t xml:space="preserve">Ingatlanok felújítása </t>
  </si>
  <si>
    <t xml:space="preserve">Karbantartási, kisjavítási szolgáltatások </t>
  </si>
  <si>
    <t>Ingatlanok felújítása</t>
  </si>
  <si>
    <t>Egyéb műk. célú pénzeszköz átadás vállalkozásoknak</t>
  </si>
  <si>
    <t>K61</t>
  </si>
  <si>
    <t>Immateriális javak beszerzése, létesítése</t>
  </si>
  <si>
    <t>Egyéb tárgyi eszk. beszerzése, létesítése</t>
  </si>
  <si>
    <t>K62</t>
  </si>
  <si>
    <t>Ingatlanok beszerzése</t>
  </si>
  <si>
    <t xml:space="preserve">Egyéb dologi kiadások </t>
  </si>
  <si>
    <t>091110 Óvodai nevelés, ellátás szakmai feladatai</t>
  </si>
  <si>
    <t>091140 Óvodai nevelés, ellátás működtetési feladatai</t>
  </si>
  <si>
    <t xml:space="preserve">Béren kívüli juttatások </t>
  </si>
  <si>
    <t>77.</t>
  </si>
  <si>
    <t>78.</t>
  </si>
  <si>
    <t>86.</t>
  </si>
  <si>
    <t>95.</t>
  </si>
  <si>
    <t>96.</t>
  </si>
  <si>
    <t>108.</t>
  </si>
  <si>
    <t>119.</t>
  </si>
  <si>
    <t>165.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</si>
  <si>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</si>
  <si>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</si>
  <si>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</si>
  <si>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</si>
  <si>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</si>
  <si>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</si>
  <si>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</si>
  <si>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</si>
  <si>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</si>
  <si>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</si>
  <si>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</si>
  <si>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</si>
  <si>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</si>
  <si>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</si>
  <si>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</si>
  <si>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</si>
  <si>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234.</t>
  </si>
  <si>
    <t>242.</t>
  </si>
  <si>
    <t>243.</t>
  </si>
  <si>
    <t>244.</t>
  </si>
  <si>
    <t>245.</t>
  </si>
  <si>
    <t>257.</t>
  </si>
  <si>
    <t>262.</t>
  </si>
  <si>
    <t>282.</t>
  </si>
  <si>
    <t xml:space="preserve">Egyéb anyagbeszerzés </t>
  </si>
  <si>
    <t xml:space="preserve">  084031 Civil szervezetek működési támogatása</t>
  </si>
  <si>
    <t>Badacsonytördemici Rózsakő Óvoda</t>
  </si>
  <si>
    <t>Informatikai szolgáltatások igénybevétele</t>
  </si>
  <si>
    <t>Foglalkoztatottak személyi juttatásai</t>
  </si>
  <si>
    <t>K336</t>
  </si>
  <si>
    <t>Szakmai tevékenységet segítő szólgáltatás</t>
  </si>
  <si>
    <t>K342</t>
  </si>
  <si>
    <t>Reklám- és propagandakiadások</t>
  </si>
  <si>
    <t>121.</t>
  </si>
  <si>
    <t>223.</t>
  </si>
  <si>
    <t>224.</t>
  </si>
  <si>
    <t>226.</t>
  </si>
  <si>
    <t>277.</t>
  </si>
  <si>
    <t>Polgármester és alpolgármester illetménye+ktgtérítés</t>
  </si>
  <si>
    <t>Egyéb működési célú támogatások ÁHB-re</t>
  </si>
  <si>
    <t xml:space="preserve">Tapolca Környéki </t>
  </si>
  <si>
    <t>Balaton-felvidéki Szoc. Társ.</t>
  </si>
  <si>
    <t>Közös Hivatal támogatás</t>
  </si>
  <si>
    <t>062020 Településfejlesztési projektek és támogatásuk</t>
  </si>
  <si>
    <t>018030 Támogatási célú finanszírozási műveletek</t>
  </si>
  <si>
    <t xml:space="preserve">K7 </t>
  </si>
  <si>
    <t>Felújítási célú előzetesen felsz. ÁFA</t>
  </si>
  <si>
    <t>2</t>
  </si>
  <si>
    <t>13</t>
  </si>
  <si>
    <t>106.</t>
  </si>
  <si>
    <t>122.</t>
  </si>
  <si>
    <t>127.</t>
  </si>
  <si>
    <t>128.</t>
  </si>
  <si>
    <t>146.</t>
  </si>
  <si>
    <t>152.</t>
  </si>
  <si>
    <t>220.</t>
  </si>
  <si>
    <t>221.</t>
  </si>
  <si>
    <t>222.</t>
  </si>
  <si>
    <t>225.</t>
  </si>
  <si>
    <t>229.</t>
  </si>
  <si>
    <t>K122</t>
  </si>
  <si>
    <t>Munkavégzésre irányuló egyéb jogviszonyban nem saját foglalkoztatottnak fizetett juttatások</t>
  </si>
  <si>
    <t>Bursa Hungarika ösztöndíj</t>
  </si>
  <si>
    <t xml:space="preserve">2021. évi költségvetés kiadásai </t>
  </si>
  <si>
    <t>231.</t>
  </si>
  <si>
    <t>232.</t>
  </si>
  <si>
    <t>274.</t>
  </si>
  <si>
    <t>275.</t>
  </si>
  <si>
    <t>276.</t>
  </si>
  <si>
    <t>279.</t>
  </si>
  <si>
    <t>K73</t>
  </si>
  <si>
    <t>Egyéb tárgyi eszközök felújítása</t>
  </si>
  <si>
    <t>016040 Nemzetpolitikai tevékenység igazgatása és támogatása</t>
  </si>
  <si>
    <t>83.</t>
  </si>
  <si>
    <t>124.</t>
  </si>
  <si>
    <t>141.</t>
  </si>
  <si>
    <t>160.</t>
  </si>
  <si>
    <t>161.</t>
  </si>
  <si>
    <t>162.</t>
  </si>
  <si>
    <t>K333</t>
  </si>
  <si>
    <t>Bérleti és lízing díjak</t>
  </si>
  <si>
    <t>047320 Turizmusfejlesztési támogatások és tevékenységek</t>
  </si>
  <si>
    <t>Módosítás</t>
  </si>
  <si>
    <t>Módosított előirányzat</t>
  </si>
  <si>
    <t>K109</t>
  </si>
  <si>
    <t xml:space="preserve">                                                        4.melléklet </t>
  </si>
  <si>
    <t>081061 Szabadidős park, fürdő és strandszolgáltatás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</si>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</sst>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 x14ac:knownFonts="1">
    <font>
      <sz val="10"/>
      <color rgb="FF000000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</cellStyleXfs>
  <cellXfs count="219">
    <xf numFmtId="0" fontId="0" fillId="0" borderId="0" xfId="0" applyFont="1" applyAlignment="1"/>
    <xf numFmtId="3" fontId="4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/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3" fontId="8" fillId="0" borderId="1" xfId="0" applyNumberFormat="1" applyFont="1" applyFill="1" applyBorder="1"/>
    <xf numFmtId="3" fontId="6" fillId="0" borderId="1" xfId="0" applyNumberFormat="1" applyFont="1" applyBorder="1"/>
    <xf numFmtId="3" fontId="4" fillId="8" borderId="1" xfId="0" applyNumberFormat="1" applyFont="1" applyFill="1" applyBorder="1"/>
    <xf numFmtId="3" fontId="9" fillId="0" borderId="1" xfId="0" applyNumberFormat="1" applyFont="1" applyBorder="1"/>
    <xf numFmtId="0" fontId="10" fillId="0" borderId="1" xfId="0" applyFont="1" applyBorder="1" applyAlignment="1">
      <alignment horizontal="left"/>
    </xf>
    <xf numFmtId="3" fontId="9" fillId="8" borderId="1" xfId="0" applyNumberFormat="1" applyFont="1" applyFill="1" applyBorder="1"/>
    <xf numFmtId="0" fontId="8" fillId="0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center"/>
    </xf>
    <xf numFmtId="3" fontId="9" fillId="0" borderId="1" xfId="0" applyNumberFormat="1" applyFont="1" applyFill="1" applyBorder="1"/>
    <xf numFmtId="0" fontId="4" fillId="8" borderId="1" xfId="0" applyFont="1" applyFill="1" applyBorder="1"/>
    <xf numFmtId="0" fontId="6" fillId="0" borderId="0" xfId="0" applyFont="1"/>
    <xf numFmtId="0" fontId="1" fillId="0" borderId="3" xfId="0" applyFont="1" applyBorder="1"/>
    <xf numFmtId="0" fontId="4" fillId="8" borderId="3" xfId="0" applyFont="1" applyFill="1" applyBorder="1"/>
    <xf numFmtId="0" fontId="2" fillId="8" borderId="3" xfId="0" applyFont="1" applyFill="1" applyBorder="1"/>
    <xf numFmtId="0" fontId="8" fillId="0" borderId="3" xfId="0" applyFont="1" applyBorder="1"/>
    <xf numFmtId="0" fontId="8" fillId="8" borderId="3" xfId="0" applyFont="1" applyFill="1" applyBorder="1"/>
    <xf numFmtId="0" fontId="5" fillId="0" borderId="3" xfId="0" applyFont="1" applyBorder="1"/>
    <xf numFmtId="3" fontId="6" fillId="0" borderId="4" xfId="0" applyNumberFormat="1" applyFont="1" applyBorder="1"/>
    <xf numFmtId="3" fontId="9" fillId="8" borderId="4" xfId="0" applyNumberFormat="1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/>
    <xf numFmtId="0" fontId="6" fillId="0" borderId="4" xfId="0" applyFont="1" applyBorder="1"/>
    <xf numFmtId="3" fontId="6" fillId="0" borderId="0" xfId="0" applyNumberFormat="1" applyFont="1"/>
    <xf numFmtId="0" fontId="8" fillId="0" borderId="0" xfId="0" applyFont="1" applyAlignment="1">
      <alignment horizontal="center"/>
    </xf>
    <xf numFmtId="3" fontId="9" fillId="0" borderId="4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/>
    <xf numFmtId="0" fontId="5" fillId="0" borderId="3" xfId="0" applyFont="1" applyBorder="1" applyAlignment="1">
      <alignment horizontal="left"/>
    </xf>
    <xf numFmtId="3" fontId="1" fillId="0" borderId="1" xfId="0" applyNumberFormat="1" applyFont="1" applyFill="1" applyBorder="1"/>
    <xf numFmtId="0" fontId="6" fillId="0" borderId="0" xfId="0" applyFont="1" applyFill="1"/>
    <xf numFmtId="0" fontId="8" fillId="8" borderId="1" xfId="0" applyFont="1" applyFill="1" applyBorder="1"/>
    <xf numFmtId="0" fontId="5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8" fillId="8" borderId="1" xfId="0" applyNumberFormat="1" applyFont="1" applyFill="1" applyBorder="1" applyAlignment="1">
      <alignment horizontal="left"/>
    </xf>
    <xf numFmtId="3" fontId="5" fillId="0" borderId="1" xfId="0" applyNumberFormat="1" applyFont="1" applyBorder="1"/>
    <xf numFmtId="0" fontId="13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13" fillId="0" borderId="3" xfId="0" applyFont="1" applyBorder="1"/>
    <xf numFmtId="0" fontId="11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3" fontId="11" fillId="0" borderId="1" xfId="0" applyNumberFormat="1" applyFont="1" applyBorder="1"/>
    <xf numFmtId="0" fontId="14" fillId="0" borderId="0" xfId="0" applyFont="1"/>
    <xf numFmtId="0" fontId="5" fillId="0" borderId="1" xfId="0" applyFont="1" applyFill="1" applyBorder="1" applyAlignment="1">
      <alignment horizontal="left"/>
    </xf>
    <xf numFmtId="0" fontId="8" fillId="0" borderId="3" xfId="0" applyFont="1" applyFill="1" applyBorder="1"/>
    <xf numFmtId="0" fontId="8" fillId="0" borderId="1" xfId="0" applyFont="1" applyFill="1" applyBorder="1" applyAlignment="1">
      <alignment horizontal="center"/>
    </xf>
    <xf numFmtId="0" fontId="5" fillId="0" borderId="0" xfId="0" applyFont="1" applyFill="1" applyAlignment="1"/>
    <xf numFmtId="0" fontId="5" fillId="8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9" fillId="0" borderId="0" xfId="0" applyNumberFormat="1" applyFont="1" applyFill="1" applyBorder="1"/>
    <xf numFmtId="3" fontId="6" fillId="0" borderId="0" xfId="0" applyNumberFormat="1" applyFont="1" applyFill="1" applyBorder="1"/>
    <xf numFmtId="0" fontId="10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3" fontId="11" fillId="0" borderId="1" xfId="0" applyNumberFormat="1" applyFont="1" applyFill="1" applyBorder="1"/>
    <xf numFmtId="0" fontId="13" fillId="0" borderId="3" xfId="0" applyFont="1" applyFill="1" applyBorder="1"/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5" fillId="0" borderId="3" xfId="0" applyFont="1" applyFill="1" applyBorder="1"/>
    <xf numFmtId="0" fontId="9" fillId="0" borderId="3" xfId="0" applyFont="1" applyBorder="1"/>
    <xf numFmtId="0" fontId="9" fillId="0" borderId="1" xfId="0" applyFont="1" applyBorder="1"/>
    <xf numFmtId="0" fontId="10" fillId="8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center"/>
    </xf>
    <xf numFmtId="164" fontId="5" fillId="0" borderId="3" xfId="0" applyNumberFormat="1" applyFont="1" applyBorder="1"/>
    <xf numFmtId="0" fontId="13" fillId="0" borderId="1" xfId="0" applyFont="1" applyBorder="1"/>
    <xf numFmtId="0" fontId="8" fillId="8" borderId="1" xfId="0" applyFont="1" applyFill="1" applyBorder="1" applyAlignment="1">
      <alignment wrapText="1"/>
    </xf>
    <xf numFmtId="3" fontId="8" fillId="8" borderId="1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right"/>
    </xf>
    <xf numFmtId="0" fontId="8" fillId="9" borderId="3" xfId="0" applyFont="1" applyFill="1" applyBorder="1"/>
    <xf numFmtId="0" fontId="5" fillId="9" borderId="1" xfId="0" applyFont="1" applyFill="1" applyBorder="1" applyAlignment="1">
      <alignment horizontal="left"/>
    </xf>
    <xf numFmtId="0" fontId="10" fillId="9" borderId="1" xfId="0" applyFont="1" applyFill="1" applyBorder="1" applyAlignment="1">
      <alignment horizontal="center"/>
    </xf>
    <xf numFmtId="3" fontId="6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2" fillId="0" borderId="1" xfId="0" applyFont="1" applyFill="1" applyBorder="1" applyAlignment="1">
      <alignment horizontal="left"/>
    </xf>
    <xf numFmtId="3" fontId="3" fillId="0" borderId="1" xfId="0" applyNumberFormat="1" applyFont="1" applyFill="1" applyBorder="1"/>
    <xf numFmtId="0" fontId="3" fillId="0" borderId="0" xfId="0" applyFont="1" applyFill="1" applyAlignment="1"/>
    <xf numFmtId="0" fontId="10" fillId="0" borderId="8" xfId="0" applyFont="1" applyFill="1" applyBorder="1" applyAlignment="1">
      <alignment horizontal="center"/>
    </xf>
    <xf numFmtId="0" fontId="2" fillId="0" borderId="3" xfId="0" applyFont="1" applyFill="1" applyBorder="1"/>
    <xf numFmtId="3" fontId="2" fillId="0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3" xfId="0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9" xfId="0" applyFont="1" applyBorder="1"/>
    <xf numFmtId="0" fontId="3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3" fontId="5" fillId="0" borderId="4" xfId="0" applyNumberFormat="1" applyFont="1" applyBorder="1" applyAlignment="1"/>
    <xf numFmtId="0" fontId="2" fillId="0" borderId="3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164" fontId="3" fillId="0" borderId="3" xfId="0" applyNumberFormat="1" applyFont="1" applyBorder="1"/>
    <xf numFmtId="164" fontId="2" fillId="0" borderId="3" xfId="0" applyNumberFormat="1" applyFont="1" applyBorder="1"/>
    <xf numFmtId="0" fontId="3" fillId="0" borderId="8" xfId="0" applyFont="1" applyBorder="1" applyAlignment="1">
      <alignment horizontal="left"/>
    </xf>
    <xf numFmtId="3" fontId="2" fillId="0" borderId="4" xfId="0" applyNumberFormat="1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3" fontId="6" fillId="0" borderId="6" xfId="0" applyNumberFormat="1" applyFont="1" applyFill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1" xfId="0" applyFont="1" applyBorder="1" applyAlignment="1">
      <alignment wrapText="1"/>
    </xf>
    <xf numFmtId="3" fontId="4" fillId="0" borderId="1" xfId="0" applyNumberFormat="1" applyFont="1" applyFill="1" applyBorder="1"/>
    <xf numFmtId="3" fontId="6" fillId="0" borderId="1" xfId="0" applyNumberFormat="1" applyFont="1" applyFill="1" applyBorder="1" applyAlignment="1">
      <alignment wrapText="1"/>
    </xf>
    <xf numFmtId="3" fontId="6" fillId="0" borderId="1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/>
    <xf numFmtId="3" fontId="3" fillId="0" borderId="1" xfId="0" applyNumberFormat="1" applyFont="1" applyBorder="1"/>
    <xf numFmtId="49" fontId="2" fillId="8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2" fillId="9" borderId="3" xfId="0" applyFont="1" applyFill="1" applyBorder="1"/>
    <xf numFmtId="0" fontId="13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right"/>
    </xf>
    <xf numFmtId="0" fontId="2" fillId="8" borderId="1" xfId="0" applyFont="1" applyFill="1" applyBorder="1" applyAlignment="1">
      <alignment horizontal="center"/>
    </xf>
    <xf numFmtId="3" fontId="4" fillId="9" borderId="1" xfId="0" applyNumberFormat="1" applyFont="1" applyFill="1" applyBorder="1"/>
    <xf numFmtId="3" fontId="9" fillId="10" borderId="1" xfId="0" applyNumberFormat="1" applyFont="1" applyFill="1" applyBorder="1"/>
    <xf numFmtId="3" fontId="9" fillId="10" borderId="4" xfId="0" applyNumberFormat="1" applyFont="1" applyFill="1" applyBorder="1"/>
    <xf numFmtId="0" fontId="6" fillId="8" borderId="9" xfId="0" applyFont="1" applyFill="1" applyBorder="1"/>
    <xf numFmtId="0" fontId="6" fillId="8" borderId="3" xfId="0" applyFont="1" applyFill="1" applyBorder="1"/>
    <xf numFmtId="0" fontId="2" fillId="8" borderId="8" xfId="0" applyFont="1" applyFill="1" applyBorder="1" applyAlignment="1">
      <alignment horizontal="left"/>
    </xf>
    <xf numFmtId="3" fontId="8" fillId="11" borderId="1" xfId="0" applyNumberFormat="1" applyFont="1" applyFill="1" applyBorder="1"/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3" fontId="3" fillId="0" borderId="3" xfId="0" applyNumberFormat="1" applyFont="1" applyBorder="1"/>
    <xf numFmtId="3" fontId="2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5" fillId="0" borderId="2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3" fontId="8" fillId="10" borderId="1" xfId="0" applyNumberFormat="1" applyFont="1" applyFill="1" applyBorder="1"/>
    <xf numFmtId="3" fontId="11" fillId="10" borderId="1" xfId="0" applyNumberFormat="1" applyFont="1" applyFill="1" applyBorder="1"/>
    <xf numFmtId="3" fontId="5" fillId="0" borderId="6" xfId="0" applyNumberFormat="1" applyFont="1" applyFill="1" applyBorder="1"/>
    <xf numFmtId="3" fontId="8" fillId="10" borderId="3" xfId="0" applyNumberFormat="1" applyFont="1" applyFill="1" applyBorder="1"/>
    <xf numFmtId="3" fontId="4" fillId="10" borderId="3" xfId="0" applyNumberFormat="1" applyFont="1" applyFill="1" applyBorder="1"/>
    <xf numFmtId="3" fontId="2" fillId="0" borderId="3" xfId="0" applyNumberFormat="1" applyFont="1" applyFill="1" applyBorder="1"/>
    <xf numFmtId="3" fontId="3" fillId="0" borderId="3" xfId="0" applyNumberFormat="1" applyFont="1" applyFill="1" applyBorder="1"/>
    <xf numFmtId="0" fontId="1" fillId="0" borderId="6" xfId="0" applyFont="1" applyBorder="1" applyAlignment="1">
      <alignment horizontal="center"/>
    </xf>
    <xf numFmtId="3" fontId="9" fillId="8" borderId="6" xfId="0" applyNumberFormat="1" applyFont="1" applyFill="1" applyBorder="1"/>
    <xf numFmtId="3" fontId="3" fillId="0" borderId="2" xfId="0" applyNumberFormat="1" applyFont="1" applyBorder="1"/>
    <xf numFmtId="3" fontId="4" fillId="0" borderId="6" xfId="0" applyNumberFormat="1" applyFont="1" applyBorder="1"/>
    <xf numFmtId="3" fontId="6" fillId="0" borderId="4" xfId="0" applyNumberFormat="1" applyFont="1" applyFill="1" applyBorder="1"/>
    <xf numFmtId="3" fontId="3" fillId="0" borderId="8" xfId="0" applyNumberFormat="1" applyFont="1" applyFill="1" applyBorder="1"/>
    <xf numFmtId="0" fontId="8" fillId="0" borderId="8" xfId="0" applyFont="1" applyBorder="1" applyAlignment="1">
      <alignment horizontal="center"/>
    </xf>
    <xf numFmtId="3" fontId="6" fillId="0" borderId="2" xfId="0" applyNumberFormat="1" applyFont="1" applyBorder="1"/>
    <xf numFmtId="0" fontId="8" fillId="8" borderId="8" xfId="0" applyFont="1" applyFill="1" applyBorder="1" applyAlignment="1">
      <alignment horizontal="center"/>
    </xf>
    <xf numFmtId="3" fontId="8" fillId="8" borderId="8" xfId="0" applyNumberFormat="1" applyFont="1" applyFill="1" applyBorder="1" applyAlignment="1">
      <alignment horizontal="center"/>
    </xf>
    <xf numFmtId="3" fontId="9" fillId="8" borderId="2" xfId="0" applyNumberFormat="1" applyFont="1" applyFill="1" applyBorder="1"/>
    <xf numFmtId="0" fontId="5" fillId="0" borderId="0" xfId="0" applyFont="1" applyAlignment="1"/>
    <xf numFmtId="3" fontId="8" fillId="8" borderId="3" xfId="0" applyNumberFormat="1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6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8" fillId="8" borderId="8" xfId="0" applyFont="1" applyFill="1" applyBorder="1" applyAlignment="1">
      <alignment horizontal="left"/>
    </xf>
    <xf numFmtId="0" fontId="6" fillId="8" borderId="9" xfId="0" applyFont="1" applyFill="1" applyBorder="1"/>
    <xf numFmtId="0" fontId="6" fillId="8" borderId="3" xfId="0" applyFont="1" applyFill="1" applyBorder="1"/>
    <xf numFmtId="0" fontId="8" fillId="0" borderId="4" xfId="0" applyFont="1" applyFill="1" applyBorder="1" applyAlignment="1">
      <alignment horizontal="right" wrapText="1"/>
    </xf>
    <xf numFmtId="0" fontId="8" fillId="8" borderId="9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6" fillId="0" borderId="12" xfId="0" applyFont="1" applyBorder="1"/>
    <xf numFmtId="0" fontId="6" fillId="0" borderId="5" xfId="0" applyFont="1" applyBorder="1"/>
    <xf numFmtId="0" fontId="3" fillId="0" borderId="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</cellXfs>
  <cellStyles count="7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21</xdr:row>
      <xdr:rowOff>0</xdr:rowOff>
    </xdr:to>
    <xdr:sp macro="" textlink="">
      <xdr:nvSpPr>
        <xdr:cNvPr id="68370" name="Rectangle 2" hidden="1">
          <a:extLst>
            <a:ext uri="{FF2B5EF4-FFF2-40B4-BE49-F238E27FC236}">
              <a16:creationId xmlns:a16="http://schemas.microsoft.com/office/drawing/2014/main" id="{11D06F24-F2C1-471C-937D-2AC9DF56C13C}"/>
            </a:ext>
          </a:extLst>
        </xdr:cNvPr>
        <xdr:cNvSpPr>
          <a:spLocks noSelect="1" noChangeArrowheads="1"/>
        </xdr:cNvSpPr>
      </xdr:nvSpPr>
      <xdr:spPr bwMode="auto">
        <a:xfrm>
          <a:off x="323850" y="0"/>
          <a:ext cx="6648450" cy="411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8371" name="AutoShape 2">
          <a:extLst>
            <a:ext uri="{FF2B5EF4-FFF2-40B4-BE49-F238E27FC236}">
              <a16:creationId xmlns:a16="http://schemas.microsoft.com/office/drawing/2014/main" id="{0FE020F6-6F25-479A-B5DA-EE1CEAE4C6DC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8372" name="AutoShape 2">
          <a:extLst>
            <a:ext uri="{FF2B5EF4-FFF2-40B4-BE49-F238E27FC236}">
              <a16:creationId xmlns:a16="http://schemas.microsoft.com/office/drawing/2014/main" id="{DFCD2D71-3FBB-4C84-A131-CB1E4CFF6683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8373" name="AutoShape 2">
          <a:extLst>
            <a:ext uri="{FF2B5EF4-FFF2-40B4-BE49-F238E27FC236}">
              <a16:creationId xmlns:a16="http://schemas.microsoft.com/office/drawing/2014/main" id="{E3961C8F-DE71-47F2-A47F-FF53AC7BDB3B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8374" name="AutoShape 2">
          <a:extLst>
            <a:ext uri="{FF2B5EF4-FFF2-40B4-BE49-F238E27FC236}">
              <a16:creationId xmlns:a16="http://schemas.microsoft.com/office/drawing/2014/main" id="{F12AB477-2904-4FA9-AE1C-82E243C89A52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2"/>
  <sheetViews>
    <sheetView tabSelected="1" topLeftCell="A287" zoomScale="110" zoomScaleNormal="110" workbookViewId="0">
      <selection activeCell="J307" sqref="J307"/>
    </sheetView>
  </sheetViews>
  <sheetFormatPr defaultColWidth="17.28515625" defaultRowHeight="15" customHeight="1" x14ac:dyDescent="0.2"/>
  <cols>
    <col min="1" max="1" width="4.85546875" style="90" customWidth="1"/>
    <col min="2" max="2" width="3.28515625" style="32" customWidth="1"/>
    <col min="3" max="3" width="4.28515625" style="32" customWidth="1"/>
    <col min="4" max="4" width="5.85546875" style="32" customWidth="1"/>
    <col min="5" max="5" width="4.42578125" style="32" customWidth="1"/>
    <col min="6" max="6" width="50.140625" style="32" customWidth="1"/>
    <col min="7" max="7" width="8.28515625" style="35" customWidth="1"/>
    <col min="8" max="8" width="13" style="32" customWidth="1"/>
    <col min="9" max="9" width="10.42578125" style="32" customWidth="1"/>
    <col min="10" max="10" width="11.28515625" style="32" customWidth="1"/>
    <col min="11" max="11" width="14" style="32" bestFit="1" customWidth="1"/>
    <col min="12" max="17" width="9.140625" style="32" customWidth="1"/>
    <col min="18" max="25" width="8" style="32" customWidth="1"/>
    <col min="26" max="16384" width="17.28515625" style="32"/>
  </cols>
  <sheetData>
    <row r="1" spans="1:25" ht="15.75" customHeight="1" x14ac:dyDescent="0.2">
      <c r="B1" s="191"/>
      <c r="C1" s="189"/>
      <c r="D1" s="189"/>
      <c r="E1" s="189"/>
      <c r="F1" s="189"/>
      <c r="G1" s="189"/>
      <c r="H1" s="189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15.75" customHeight="1" x14ac:dyDescent="0.2">
      <c r="B2" s="192" t="s">
        <v>456</v>
      </c>
      <c r="C2" s="189"/>
      <c r="D2" s="189"/>
      <c r="E2" s="189"/>
      <c r="F2" s="189"/>
      <c r="G2" s="189"/>
      <c r="H2" s="189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15.75" customHeight="1" x14ac:dyDescent="0.2">
      <c r="B3" s="190" t="s">
        <v>198</v>
      </c>
      <c r="C3" s="189"/>
      <c r="D3" s="189"/>
      <c r="E3" s="189"/>
      <c r="F3" s="189"/>
      <c r="G3" s="189"/>
      <c r="H3" s="189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15.75" customHeight="1" x14ac:dyDescent="0.2">
      <c r="B4" s="193" t="s">
        <v>434</v>
      </c>
      <c r="C4" s="189"/>
      <c r="D4" s="189"/>
      <c r="E4" s="189"/>
      <c r="F4" s="189"/>
      <c r="G4" s="189"/>
      <c r="H4" s="18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15.75" customHeight="1" x14ac:dyDescent="0.2">
      <c r="B5" s="190" t="s">
        <v>16</v>
      </c>
      <c r="C5" s="189"/>
      <c r="D5" s="189"/>
      <c r="E5" s="189"/>
      <c r="F5" s="189"/>
      <c r="G5" s="189"/>
      <c r="H5" s="189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2" customHeight="1" x14ac:dyDescent="0.2">
      <c r="B6" s="44"/>
      <c r="C6" s="44"/>
      <c r="D6" s="44"/>
      <c r="E6" s="44"/>
      <c r="F6" s="44"/>
      <c r="G6" s="188" t="s">
        <v>200</v>
      </c>
      <c r="H6" s="189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15.75" customHeight="1" x14ac:dyDescent="0.2">
      <c r="A7" s="201" t="s">
        <v>107</v>
      </c>
      <c r="B7" s="204" t="s">
        <v>22</v>
      </c>
      <c r="C7" s="205"/>
      <c r="D7" s="205"/>
      <c r="E7" s="205"/>
      <c r="F7" s="206"/>
      <c r="G7" s="196" t="s">
        <v>23</v>
      </c>
      <c r="H7" s="194" t="s">
        <v>0</v>
      </c>
      <c r="I7" s="186" t="s">
        <v>453</v>
      </c>
      <c r="J7" s="187" t="s">
        <v>454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1.25" customHeight="1" x14ac:dyDescent="0.2">
      <c r="A8" s="201"/>
      <c r="B8" s="207"/>
      <c r="C8" s="207"/>
      <c r="D8" s="207"/>
      <c r="E8" s="207"/>
      <c r="F8" s="208"/>
      <c r="G8" s="197"/>
      <c r="H8" s="195"/>
      <c r="I8" s="186"/>
      <c r="J8" s="187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7.25" customHeight="1" x14ac:dyDescent="0.2">
      <c r="A9" s="91">
        <v>1</v>
      </c>
      <c r="B9" s="46">
        <v>2</v>
      </c>
      <c r="C9" s="46">
        <v>3</v>
      </c>
      <c r="D9" s="46">
        <v>4</v>
      </c>
      <c r="E9" s="46">
        <v>5</v>
      </c>
      <c r="F9" s="37">
        <v>6</v>
      </c>
      <c r="G9" s="45">
        <v>7</v>
      </c>
      <c r="H9" s="38">
        <v>8</v>
      </c>
      <c r="I9" s="173">
        <v>9</v>
      </c>
      <c r="J9" s="173">
        <v>10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.75" customHeight="1" x14ac:dyDescent="0.2">
      <c r="A10" s="92" t="s">
        <v>108</v>
      </c>
      <c r="B10" s="26" t="s">
        <v>24</v>
      </c>
      <c r="C10" s="47"/>
      <c r="D10" s="47"/>
      <c r="E10" s="47"/>
      <c r="F10" s="47"/>
      <c r="G10" s="137" t="s">
        <v>418</v>
      </c>
      <c r="H10" s="166">
        <f>H11+H15+H18</f>
        <v>6129000</v>
      </c>
      <c r="I10" s="166">
        <f>I11+I15+I18</f>
        <v>0</v>
      </c>
      <c r="J10" s="166">
        <f>J11+J15+J18</f>
        <v>6129000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.75" customHeight="1" x14ac:dyDescent="0.2">
      <c r="A11" s="92" t="s">
        <v>109</v>
      </c>
      <c r="B11" s="25" t="s">
        <v>1</v>
      </c>
      <c r="C11" s="6"/>
      <c r="D11" s="6" t="s">
        <v>25</v>
      </c>
      <c r="E11" s="6"/>
      <c r="F11" s="6"/>
      <c r="G11" s="30"/>
      <c r="H11" s="7">
        <f>H13</f>
        <v>4679000</v>
      </c>
      <c r="I11" s="7">
        <f>I13</f>
        <v>0</v>
      </c>
      <c r="J11" s="7">
        <f>J13</f>
        <v>4679000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.75" customHeight="1" x14ac:dyDescent="0.2">
      <c r="A12" s="92" t="s">
        <v>110</v>
      </c>
      <c r="B12" s="27"/>
      <c r="C12" s="6" t="s">
        <v>31</v>
      </c>
      <c r="D12" s="6"/>
      <c r="E12" s="6" t="s">
        <v>32</v>
      </c>
      <c r="F12" s="6"/>
      <c r="G12" s="30"/>
      <c r="H12" s="7">
        <f t="shared" ref="H12:J13" si="0">H13</f>
        <v>4679000</v>
      </c>
      <c r="I12" s="7">
        <f t="shared" si="0"/>
        <v>0</v>
      </c>
      <c r="J12" s="7">
        <f t="shared" si="0"/>
        <v>4679000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.75" customHeight="1" x14ac:dyDescent="0.2">
      <c r="A13" s="92" t="s">
        <v>111</v>
      </c>
      <c r="B13" s="27"/>
      <c r="C13" s="5"/>
      <c r="D13" s="5" t="s">
        <v>33</v>
      </c>
      <c r="E13" s="5" t="s">
        <v>34</v>
      </c>
      <c r="F13" s="5"/>
      <c r="G13" s="30"/>
      <c r="H13" s="99">
        <f t="shared" si="0"/>
        <v>4679000</v>
      </c>
      <c r="I13" s="99">
        <f t="shared" si="0"/>
        <v>0</v>
      </c>
      <c r="J13" s="99">
        <f t="shared" si="0"/>
        <v>4679000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15.75" customHeight="1" x14ac:dyDescent="0.2">
      <c r="A14" s="92" t="s">
        <v>112</v>
      </c>
      <c r="B14" s="27"/>
      <c r="C14" s="5"/>
      <c r="D14" s="5"/>
      <c r="E14" s="5"/>
      <c r="F14" s="49" t="s">
        <v>409</v>
      </c>
      <c r="G14" s="30"/>
      <c r="H14" s="136">
        <v>4679000</v>
      </c>
      <c r="I14" s="136">
        <v>0</v>
      </c>
      <c r="J14" s="136">
        <v>4679000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 customHeight="1" x14ac:dyDescent="0.2">
      <c r="A15" s="92" t="s">
        <v>113</v>
      </c>
      <c r="B15" s="25" t="s">
        <v>2</v>
      </c>
      <c r="C15" s="6"/>
      <c r="D15" s="6" t="s">
        <v>35</v>
      </c>
      <c r="E15" s="50"/>
      <c r="F15" s="50"/>
      <c r="G15" s="31"/>
      <c r="H15" s="7">
        <f>SUM(H16:H17)</f>
        <v>510000</v>
      </c>
      <c r="I15" s="7">
        <f>SUM(I16:I17)</f>
        <v>0</v>
      </c>
      <c r="J15" s="7">
        <f>SUM(J16:J17)</f>
        <v>510000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5.75" customHeight="1" x14ac:dyDescent="0.2">
      <c r="A16" s="92" t="s">
        <v>114</v>
      </c>
      <c r="B16" s="27"/>
      <c r="C16" s="5"/>
      <c r="D16" s="5"/>
      <c r="E16" s="49" t="s">
        <v>36</v>
      </c>
      <c r="F16" s="5"/>
      <c r="G16" s="30"/>
      <c r="H16" s="48">
        <v>460000</v>
      </c>
      <c r="I16" s="48">
        <v>0</v>
      </c>
      <c r="J16" s="48">
        <v>460000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.75" customHeight="1" x14ac:dyDescent="0.2">
      <c r="A17" s="92" t="s">
        <v>115</v>
      </c>
      <c r="B17" s="27"/>
      <c r="C17" s="5"/>
      <c r="D17" s="5"/>
      <c r="E17" s="49" t="s">
        <v>37</v>
      </c>
      <c r="F17" s="5"/>
      <c r="G17" s="30"/>
      <c r="H17" s="48">
        <v>50000</v>
      </c>
      <c r="I17" s="48">
        <v>0</v>
      </c>
      <c r="J17" s="48">
        <v>50000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.75" customHeight="1" x14ac:dyDescent="0.2">
      <c r="A18" s="92" t="s">
        <v>116</v>
      </c>
      <c r="B18" s="25" t="s">
        <v>3</v>
      </c>
      <c r="C18" s="6"/>
      <c r="D18" s="6" t="s">
        <v>4</v>
      </c>
      <c r="E18" s="6"/>
      <c r="F18" s="6"/>
      <c r="G18" s="30"/>
      <c r="H18" s="10">
        <f>H19+H23</f>
        <v>940000</v>
      </c>
      <c r="I18" s="10">
        <f>I19+I23</f>
        <v>0</v>
      </c>
      <c r="J18" s="10">
        <f>J19+J23</f>
        <v>940000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.75" customHeight="1" x14ac:dyDescent="0.25">
      <c r="A19" s="92" t="s">
        <v>117</v>
      </c>
      <c r="B19" s="51"/>
      <c r="C19" s="6" t="s">
        <v>45</v>
      </c>
      <c r="D19" s="14"/>
      <c r="E19" s="98" t="s">
        <v>46</v>
      </c>
      <c r="F19" s="14"/>
      <c r="G19" s="54"/>
      <c r="H19" s="55">
        <f>SUM(H21:H22)</f>
        <v>740000</v>
      </c>
      <c r="I19" s="55">
        <f>SUM(I21:I22)</f>
        <v>0</v>
      </c>
      <c r="J19" s="55">
        <f>SUM(J21:J22)</f>
        <v>740000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pans="1:25" ht="15.75" customHeight="1" x14ac:dyDescent="0.2">
      <c r="A20" s="92" t="s">
        <v>118</v>
      </c>
      <c r="B20" s="27"/>
      <c r="C20" s="5"/>
      <c r="D20" s="5" t="s">
        <v>48</v>
      </c>
      <c r="E20" s="5" t="s">
        <v>49</v>
      </c>
      <c r="F20" s="5"/>
      <c r="G20" s="30"/>
      <c r="H20" s="48">
        <f>H19</f>
        <v>740000</v>
      </c>
      <c r="I20" s="48">
        <f>I19</f>
        <v>0</v>
      </c>
      <c r="J20" s="48">
        <f>J19</f>
        <v>740000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.75" customHeight="1" x14ac:dyDescent="0.2">
      <c r="A21" s="92" t="s">
        <v>119</v>
      </c>
      <c r="B21" s="27"/>
      <c r="C21" s="5"/>
      <c r="D21" s="5"/>
      <c r="E21" s="5"/>
      <c r="F21" s="49" t="s">
        <v>50</v>
      </c>
      <c r="G21" s="30"/>
      <c r="H21" s="48">
        <v>540000</v>
      </c>
      <c r="I21" s="48">
        <v>0</v>
      </c>
      <c r="J21" s="48">
        <v>540000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.75" customHeight="1" x14ac:dyDescent="0.2">
      <c r="A22" s="92" t="s">
        <v>120</v>
      </c>
      <c r="B22" s="27"/>
      <c r="C22" s="5"/>
      <c r="D22" s="5"/>
      <c r="E22" s="5"/>
      <c r="F22" s="49" t="s">
        <v>398</v>
      </c>
      <c r="G22" s="30"/>
      <c r="H22" s="48">
        <v>200000</v>
      </c>
      <c r="I22" s="48">
        <v>0</v>
      </c>
      <c r="J22" s="48">
        <v>200000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5.75" customHeight="1" x14ac:dyDescent="0.25">
      <c r="A23" s="92" t="s">
        <v>121</v>
      </c>
      <c r="B23" s="51"/>
      <c r="C23" s="6" t="s">
        <v>68</v>
      </c>
      <c r="D23" s="14"/>
      <c r="E23" s="52" t="s">
        <v>69</v>
      </c>
      <c r="F23" s="14"/>
      <c r="G23" s="54"/>
      <c r="H23" s="55">
        <f>H24</f>
        <v>200000</v>
      </c>
      <c r="I23" s="55">
        <f>I24</f>
        <v>0</v>
      </c>
      <c r="J23" s="55">
        <f>J24</f>
        <v>200000</v>
      </c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pans="1:25" ht="15.75" customHeight="1" x14ac:dyDescent="0.2">
      <c r="A24" s="92" t="s">
        <v>122</v>
      </c>
      <c r="B24" s="27"/>
      <c r="C24" s="5"/>
      <c r="D24" s="5" t="s">
        <v>70</v>
      </c>
      <c r="E24" s="5" t="s">
        <v>71</v>
      </c>
      <c r="F24" s="5"/>
      <c r="G24" s="30"/>
      <c r="H24" s="8">
        <v>200000</v>
      </c>
      <c r="I24" s="8">
        <v>0</v>
      </c>
      <c r="J24" s="8">
        <v>200000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4.25" customHeight="1" x14ac:dyDescent="0.2">
      <c r="A25" s="92" t="s">
        <v>123</v>
      </c>
      <c r="B25" s="26" t="s">
        <v>17</v>
      </c>
      <c r="C25" s="61"/>
      <c r="D25" s="61"/>
      <c r="E25" s="61"/>
      <c r="F25" s="61"/>
      <c r="G25" s="18"/>
      <c r="H25" s="166">
        <f>H26</f>
        <v>216000</v>
      </c>
      <c r="I25" s="166">
        <f>I26</f>
        <v>0</v>
      </c>
      <c r="J25" s="166">
        <f>J26</f>
        <v>216000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.75" customHeight="1" x14ac:dyDescent="0.2">
      <c r="A26" s="92" t="s">
        <v>124</v>
      </c>
      <c r="B26" s="25" t="s">
        <v>3</v>
      </c>
      <c r="C26" s="6"/>
      <c r="D26" s="6" t="s">
        <v>4</v>
      </c>
      <c r="E26" s="6"/>
      <c r="F26" s="6"/>
      <c r="G26" s="30"/>
      <c r="H26" s="10">
        <f>+H27+H32</f>
        <v>216000</v>
      </c>
      <c r="I26" s="10">
        <f>+I27+I32</f>
        <v>0</v>
      </c>
      <c r="J26" s="10">
        <f>+J27+J32</f>
        <v>216000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.75" customHeight="1" x14ac:dyDescent="0.25">
      <c r="A27" s="92" t="s">
        <v>125</v>
      </c>
      <c r="B27" s="51"/>
      <c r="C27" s="6" t="s">
        <v>51</v>
      </c>
      <c r="D27" s="14"/>
      <c r="E27" s="52" t="s">
        <v>52</v>
      </c>
      <c r="F27" s="14"/>
      <c r="G27" s="54"/>
      <c r="H27" s="55">
        <f>H28+H31</f>
        <v>170000</v>
      </c>
      <c r="I27" s="55">
        <f>I28+I31</f>
        <v>0</v>
      </c>
      <c r="J27" s="55">
        <f>J28+J31</f>
        <v>170000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.75" customHeight="1" x14ac:dyDescent="0.2">
      <c r="A28" s="92" t="s">
        <v>126</v>
      </c>
      <c r="B28" s="27"/>
      <c r="C28" s="5"/>
      <c r="D28" s="5" t="s">
        <v>53</v>
      </c>
      <c r="E28" s="5" t="s">
        <v>54</v>
      </c>
      <c r="F28" s="5"/>
      <c r="G28" s="30"/>
      <c r="H28" s="48">
        <f>SUM(H29:H30)</f>
        <v>70000</v>
      </c>
      <c r="I28" s="48">
        <f>SUM(I29:I30)</f>
        <v>0</v>
      </c>
      <c r="J28" s="48">
        <f>SUM(J29:J30)</f>
        <v>70000</v>
      </c>
      <c r="K28" s="62"/>
      <c r="L28" s="62"/>
      <c r="M28" s="62"/>
      <c r="N28" s="62"/>
      <c r="O28" s="63"/>
      <c r="P28" s="64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.75" customHeight="1" x14ac:dyDescent="0.2">
      <c r="A29" s="92" t="s">
        <v>127</v>
      </c>
      <c r="B29" s="27"/>
      <c r="C29" s="5"/>
      <c r="D29" s="5"/>
      <c r="E29" s="5"/>
      <c r="F29" s="49" t="s">
        <v>55</v>
      </c>
      <c r="G29" s="30"/>
      <c r="H29" s="48">
        <v>20000</v>
      </c>
      <c r="I29" s="48">
        <v>0</v>
      </c>
      <c r="J29" s="48">
        <v>20000</v>
      </c>
      <c r="K29" s="62"/>
      <c r="L29" s="62"/>
      <c r="M29" s="63"/>
      <c r="N29" s="62"/>
      <c r="O29" s="63"/>
      <c r="P29" s="65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.75" customHeight="1" x14ac:dyDescent="0.2">
      <c r="A30" s="92" t="s">
        <v>128</v>
      </c>
      <c r="B30" s="27"/>
      <c r="C30" s="5"/>
      <c r="D30" s="5"/>
      <c r="E30" s="5"/>
      <c r="F30" s="49" t="s">
        <v>301</v>
      </c>
      <c r="G30" s="30"/>
      <c r="H30" s="8">
        <v>50000</v>
      </c>
      <c r="I30" s="8">
        <v>0</v>
      </c>
      <c r="J30" s="8">
        <v>50000</v>
      </c>
      <c r="K30" s="62"/>
      <c r="L30" s="62"/>
      <c r="M30" s="63"/>
      <c r="N30" s="62"/>
      <c r="O30" s="63"/>
      <c r="P30" s="65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.75" customHeight="1" x14ac:dyDescent="0.2">
      <c r="A31" s="92" t="s">
        <v>129</v>
      </c>
      <c r="B31" s="27"/>
      <c r="C31" s="5"/>
      <c r="D31" s="5" t="s">
        <v>58</v>
      </c>
      <c r="E31" s="5" t="s">
        <v>59</v>
      </c>
      <c r="F31" s="5"/>
      <c r="G31" s="30"/>
      <c r="H31" s="48">
        <v>100000</v>
      </c>
      <c r="I31" s="48">
        <v>0</v>
      </c>
      <c r="J31" s="48">
        <v>100000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.75" customHeight="1" x14ac:dyDescent="0.25">
      <c r="A32" s="92" t="s">
        <v>130</v>
      </c>
      <c r="B32" s="51"/>
      <c r="C32" s="6" t="s">
        <v>68</v>
      </c>
      <c r="D32" s="14"/>
      <c r="E32" s="52" t="s">
        <v>69</v>
      </c>
      <c r="F32" s="14"/>
      <c r="G32" s="54"/>
      <c r="H32" s="55">
        <f>H33</f>
        <v>46000</v>
      </c>
      <c r="I32" s="55">
        <f>I33</f>
        <v>0</v>
      </c>
      <c r="J32" s="55">
        <f>J33</f>
        <v>46000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.75" customHeight="1" x14ac:dyDescent="0.2">
      <c r="A33" s="92" t="s">
        <v>131</v>
      </c>
      <c r="B33" s="27"/>
      <c r="C33" s="5"/>
      <c r="D33" s="5" t="s">
        <v>70</v>
      </c>
      <c r="E33" s="5" t="s">
        <v>71</v>
      </c>
      <c r="F33" s="5"/>
      <c r="G33" s="30"/>
      <c r="H33" s="8">
        <v>46000</v>
      </c>
      <c r="I33" s="8">
        <v>0</v>
      </c>
      <c r="J33" s="8">
        <v>46000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.75" customHeight="1" x14ac:dyDescent="0.25">
      <c r="A34" s="92" t="s">
        <v>132</v>
      </c>
      <c r="B34" s="26" t="s">
        <v>18</v>
      </c>
      <c r="C34" s="17"/>
      <c r="D34" s="17"/>
      <c r="E34" s="17"/>
      <c r="F34" s="66"/>
      <c r="G34" s="67"/>
      <c r="H34" s="167">
        <f>H35+H51</f>
        <v>7760000</v>
      </c>
      <c r="I34" s="167">
        <f>I35+I51</f>
        <v>0</v>
      </c>
      <c r="J34" s="167">
        <f>J35+J51</f>
        <v>7760000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5.75" customHeight="1" x14ac:dyDescent="0.25">
      <c r="A35" s="92" t="s">
        <v>133</v>
      </c>
      <c r="B35" s="58" t="s">
        <v>3</v>
      </c>
      <c r="C35" s="16"/>
      <c r="D35" s="16" t="s">
        <v>4</v>
      </c>
      <c r="E35" s="16"/>
      <c r="F35" s="16"/>
      <c r="G35" s="68"/>
      <c r="H35" s="69">
        <f>H39+H48+H36</f>
        <v>5760000</v>
      </c>
      <c r="I35" s="69">
        <f>I39+I48+I36</f>
        <v>0</v>
      </c>
      <c r="J35" s="69">
        <f>J39+J48+J36</f>
        <v>5760000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5.75" customHeight="1" x14ac:dyDescent="0.25">
      <c r="A36" s="92" t="s">
        <v>134</v>
      </c>
      <c r="B36" s="58"/>
      <c r="C36" s="6" t="s">
        <v>38</v>
      </c>
      <c r="D36" s="14"/>
      <c r="E36" s="52" t="s">
        <v>39</v>
      </c>
      <c r="F36" s="53"/>
      <c r="G36" s="68"/>
      <c r="H36" s="69">
        <f t="shared" ref="H36:J37" si="1">H37</f>
        <v>250000</v>
      </c>
      <c r="I36" s="69">
        <f t="shared" si="1"/>
        <v>0</v>
      </c>
      <c r="J36" s="69">
        <f t="shared" si="1"/>
        <v>250000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5.75" customHeight="1" x14ac:dyDescent="0.25">
      <c r="A37" s="92" t="s">
        <v>135</v>
      </c>
      <c r="B37" s="58"/>
      <c r="C37" s="5"/>
      <c r="D37" s="5" t="s">
        <v>42</v>
      </c>
      <c r="E37" s="5" t="s">
        <v>43</v>
      </c>
      <c r="F37" s="5"/>
      <c r="G37" s="68"/>
      <c r="H37" s="8">
        <f t="shared" si="1"/>
        <v>250000</v>
      </c>
      <c r="I37" s="8">
        <f t="shared" si="1"/>
        <v>0</v>
      </c>
      <c r="J37" s="8">
        <f t="shared" si="1"/>
        <v>250000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.75" customHeight="1" x14ac:dyDescent="0.25">
      <c r="A38" s="92" t="s">
        <v>136</v>
      </c>
      <c r="B38" s="58"/>
      <c r="C38" s="6"/>
      <c r="D38" s="6"/>
      <c r="E38" s="6"/>
      <c r="F38" s="49" t="s">
        <v>44</v>
      </c>
      <c r="G38" s="68"/>
      <c r="H38" s="9">
        <v>250000</v>
      </c>
      <c r="I38" s="9">
        <v>0</v>
      </c>
      <c r="J38" s="9">
        <v>250000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5.75" customHeight="1" x14ac:dyDescent="0.25">
      <c r="A39" s="92" t="s">
        <v>137</v>
      </c>
      <c r="B39" s="70"/>
      <c r="C39" s="16" t="s">
        <v>51</v>
      </c>
      <c r="D39" s="71"/>
      <c r="E39" s="72" t="s">
        <v>52</v>
      </c>
      <c r="F39" s="71"/>
      <c r="G39" s="68"/>
      <c r="H39" s="69">
        <f>H40+H45+H46+H44</f>
        <v>4460000</v>
      </c>
      <c r="I39" s="69">
        <f>I40+I45+I46+I44</f>
        <v>0</v>
      </c>
      <c r="J39" s="69">
        <f>J40+J45+J46+J44</f>
        <v>4460000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5.75" customHeight="1" x14ac:dyDescent="0.25">
      <c r="A40" s="92" t="s">
        <v>138</v>
      </c>
      <c r="B40" s="70"/>
      <c r="C40" s="16"/>
      <c r="D40" s="5" t="s">
        <v>53</v>
      </c>
      <c r="E40" s="5" t="s">
        <v>54</v>
      </c>
      <c r="F40" s="5"/>
      <c r="G40" s="68"/>
      <c r="H40" s="8">
        <f>H41+H42+H43</f>
        <v>3000000</v>
      </c>
      <c r="I40" s="8">
        <f>I41+I42+I43</f>
        <v>0</v>
      </c>
      <c r="J40" s="8">
        <f>J41+J42+J43</f>
        <v>3000000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5.75" customHeight="1" x14ac:dyDescent="0.25">
      <c r="A41" s="92" t="s">
        <v>139</v>
      </c>
      <c r="B41" s="70"/>
      <c r="C41" s="16"/>
      <c r="D41" s="5"/>
      <c r="E41" s="5"/>
      <c r="F41" s="49" t="s">
        <v>55</v>
      </c>
      <c r="G41" s="68"/>
      <c r="H41" s="8">
        <v>1450000</v>
      </c>
      <c r="I41" s="8">
        <v>0</v>
      </c>
      <c r="J41" s="8">
        <v>1450000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5.75" customHeight="1" x14ac:dyDescent="0.25">
      <c r="A42" s="92" t="s">
        <v>140</v>
      </c>
      <c r="B42" s="70"/>
      <c r="C42" s="16"/>
      <c r="D42" s="5"/>
      <c r="E42" s="5"/>
      <c r="F42" s="49" t="s">
        <v>96</v>
      </c>
      <c r="G42" s="68"/>
      <c r="H42" s="8">
        <v>1300000</v>
      </c>
      <c r="I42" s="8">
        <v>0</v>
      </c>
      <c r="J42" s="8">
        <v>1300000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5.75" customHeight="1" x14ac:dyDescent="0.25">
      <c r="A43" s="92" t="s">
        <v>141</v>
      </c>
      <c r="B43" s="70"/>
      <c r="C43" s="16"/>
      <c r="D43" s="5"/>
      <c r="E43" s="5"/>
      <c r="F43" s="49" t="s">
        <v>57</v>
      </c>
      <c r="G43" s="68"/>
      <c r="H43" s="8">
        <v>250000</v>
      </c>
      <c r="I43" s="8">
        <v>0</v>
      </c>
      <c r="J43" s="8">
        <v>250000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5.75" customHeight="1" x14ac:dyDescent="0.25">
      <c r="A44" s="92" t="s">
        <v>142</v>
      </c>
      <c r="B44" s="70"/>
      <c r="C44" s="16"/>
      <c r="D44" s="4" t="s">
        <v>450</v>
      </c>
      <c r="E44" s="4" t="s">
        <v>451</v>
      </c>
      <c r="F44" s="49"/>
      <c r="G44" s="68"/>
      <c r="H44" s="8">
        <v>60000</v>
      </c>
      <c r="I44" s="8">
        <v>0</v>
      </c>
      <c r="J44" s="8">
        <v>60000</v>
      </c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5.75" customHeight="1" x14ac:dyDescent="0.25">
      <c r="A45" s="92" t="s">
        <v>143</v>
      </c>
      <c r="B45" s="70"/>
      <c r="C45" s="57"/>
      <c r="D45" s="57" t="s">
        <v>58</v>
      </c>
      <c r="E45" s="97" t="s">
        <v>59</v>
      </c>
      <c r="F45" s="57"/>
      <c r="G45" s="68"/>
      <c r="H45" s="8">
        <v>700000</v>
      </c>
      <c r="I45" s="8">
        <v>0</v>
      </c>
      <c r="J45" s="8">
        <v>700000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5.75" customHeight="1" x14ac:dyDescent="0.25">
      <c r="A46" s="92" t="s">
        <v>144</v>
      </c>
      <c r="B46" s="73"/>
      <c r="C46" s="57"/>
      <c r="D46" s="5" t="s">
        <v>60</v>
      </c>
      <c r="E46" s="5" t="s">
        <v>61</v>
      </c>
      <c r="F46" s="5"/>
      <c r="G46" s="68"/>
      <c r="H46" s="8">
        <f>SUM(H47:H47)</f>
        <v>700000</v>
      </c>
      <c r="I46" s="8">
        <f>SUM(I47:I47)</f>
        <v>0</v>
      </c>
      <c r="J46" s="8">
        <f>SUM(J47:J47)</f>
        <v>700000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7.25" customHeight="1" x14ac:dyDescent="0.25">
      <c r="A47" s="92" t="s">
        <v>145</v>
      </c>
      <c r="B47" s="73"/>
      <c r="C47" s="57"/>
      <c r="D47" s="5"/>
      <c r="E47" s="5"/>
      <c r="F47" s="125" t="s">
        <v>349</v>
      </c>
      <c r="G47" s="68"/>
      <c r="H47" s="8">
        <v>700000</v>
      </c>
      <c r="I47" s="8">
        <v>0</v>
      </c>
      <c r="J47" s="8">
        <v>700000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5.75" customHeight="1" x14ac:dyDescent="0.25">
      <c r="A48" s="92" t="s">
        <v>146</v>
      </c>
      <c r="B48" s="70"/>
      <c r="C48" s="16" t="s">
        <v>68</v>
      </c>
      <c r="D48" s="71"/>
      <c r="E48" s="72" t="s">
        <v>69</v>
      </c>
      <c r="F48" s="71"/>
      <c r="G48" s="68"/>
      <c r="H48" s="69">
        <f>SUM(H49:H50)</f>
        <v>1050000</v>
      </c>
      <c r="I48" s="69">
        <f>SUM(I49:I50)</f>
        <v>0</v>
      </c>
      <c r="J48" s="69">
        <f>SUM(J49:J50)</f>
        <v>1050000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15.75" customHeight="1" x14ac:dyDescent="0.25">
      <c r="A49" s="92" t="s">
        <v>147</v>
      </c>
      <c r="B49" s="70"/>
      <c r="C49" s="16"/>
      <c r="D49" s="97" t="s">
        <v>88</v>
      </c>
      <c r="E49" s="97" t="s">
        <v>98</v>
      </c>
      <c r="F49" s="97"/>
      <c r="G49" s="68"/>
      <c r="H49" s="101">
        <v>200000</v>
      </c>
      <c r="I49" s="101">
        <v>0</v>
      </c>
      <c r="J49" s="101">
        <v>200000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5.75" customHeight="1" x14ac:dyDescent="0.25">
      <c r="A50" s="92" t="s">
        <v>148</v>
      </c>
      <c r="B50" s="73"/>
      <c r="C50" s="57"/>
      <c r="D50" s="57" t="s">
        <v>70</v>
      </c>
      <c r="E50" s="57" t="s">
        <v>71</v>
      </c>
      <c r="F50" s="57"/>
      <c r="G50" s="68"/>
      <c r="H50" s="8">
        <v>850000</v>
      </c>
      <c r="I50" s="8">
        <v>0</v>
      </c>
      <c r="J50" s="8">
        <v>850000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5.75" customHeight="1" x14ac:dyDescent="0.2">
      <c r="A51" s="92" t="s">
        <v>149</v>
      </c>
      <c r="B51" s="74" t="s">
        <v>10</v>
      </c>
      <c r="C51" s="3"/>
      <c r="D51" s="75" t="s">
        <v>11</v>
      </c>
      <c r="E51" s="3"/>
      <c r="F51" s="3"/>
      <c r="G51" s="59"/>
      <c r="H51" s="10">
        <f>H52+H53</f>
        <v>2000000</v>
      </c>
      <c r="I51" s="10">
        <f>I52+I53</f>
        <v>0</v>
      </c>
      <c r="J51" s="10">
        <f>J52+J53</f>
        <v>2000000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" customHeight="1" x14ac:dyDescent="0.2">
      <c r="A52" s="92" t="s">
        <v>150</v>
      </c>
      <c r="B52" s="39"/>
      <c r="C52" s="3" t="s">
        <v>83</v>
      </c>
      <c r="D52" s="3"/>
      <c r="E52" s="214" t="s">
        <v>350</v>
      </c>
      <c r="F52" s="215"/>
      <c r="G52" s="59"/>
      <c r="H52" s="8">
        <v>1600000</v>
      </c>
      <c r="I52" s="8">
        <v>0</v>
      </c>
      <c r="J52" s="8">
        <v>1600000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 x14ac:dyDescent="0.25">
      <c r="A53" s="92" t="s">
        <v>151</v>
      </c>
      <c r="B53" s="39"/>
      <c r="C53" s="3" t="s">
        <v>84</v>
      </c>
      <c r="D53" s="3"/>
      <c r="E53" s="3" t="s">
        <v>85</v>
      </c>
      <c r="F53" s="3"/>
      <c r="G53" s="54"/>
      <c r="H53" s="48">
        <v>400000</v>
      </c>
      <c r="I53" s="48">
        <v>0</v>
      </c>
      <c r="J53" s="48">
        <v>400000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 x14ac:dyDescent="0.25">
      <c r="A54" s="92" t="s">
        <v>152</v>
      </c>
      <c r="B54" s="26" t="s">
        <v>20</v>
      </c>
      <c r="C54" s="17"/>
      <c r="D54" s="17"/>
      <c r="E54" s="43"/>
      <c r="F54" s="76"/>
      <c r="G54" s="145">
        <v>1</v>
      </c>
      <c r="H54" s="167">
        <f>H55+H59+H61</f>
        <v>1233500</v>
      </c>
      <c r="I54" s="167">
        <f>I55+I59+I61</f>
        <v>1399941</v>
      </c>
      <c r="J54" s="167">
        <f>J55+J59+J61</f>
        <v>2633441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5.75" customHeight="1" x14ac:dyDescent="0.25">
      <c r="A55" s="92" t="s">
        <v>153</v>
      </c>
      <c r="B55" s="25" t="s">
        <v>1</v>
      </c>
      <c r="C55" s="6"/>
      <c r="D55" s="6" t="s">
        <v>25</v>
      </c>
      <c r="E55" s="6"/>
      <c r="F55" s="6"/>
      <c r="G55" s="54"/>
      <c r="H55" s="55">
        <f>H56</f>
        <v>1030000</v>
      </c>
      <c r="I55" s="55">
        <f>I56</f>
        <v>1274764</v>
      </c>
      <c r="J55" s="55">
        <f>J56</f>
        <v>2304764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5.75" customHeight="1" x14ac:dyDescent="0.25">
      <c r="A56" s="92" t="s">
        <v>154</v>
      </c>
      <c r="B56" s="27"/>
      <c r="C56" s="5" t="s">
        <v>26</v>
      </c>
      <c r="D56" s="5"/>
      <c r="E56" s="5" t="s">
        <v>27</v>
      </c>
      <c r="F56" s="5"/>
      <c r="G56" s="54"/>
      <c r="H56" s="48">
        <f>H57+H58</f>
        <v>1030000</v>
      </c>
      <c r="I56" s="48">
        <f>I57+I58</f>
        <v>1274764</v>
      </c>
      <c r="J56" s="48">
        <f>J57+J58</f>
        <v>2304764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5.75" customHeight="1" x14ac:dyDescent="0.25">
      <c r="A57" s="92" t="s">
        <v>155</v>
      </c>
      <c r="B57" s="39"/>
      <c r="C57" s="5"/>
      <c r="D57" s="5" t="s">
        <v>28</v>
      </c>
      <c r="E57" s="5" t="s">
        <v>29</v>
      </c>
      <c r="F57" s="5"/>
      <c r="G57" s="54"/>
      <c r="H57" s="48">
        <v>980000</v>
      </c>
      <c r="I57" s="48">
        <f>J57-H57</f>
        <v>1274764</v>
      </c>
      <c r="J57" s="48">
        <v>2254764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5.75" customHeight="1" x14ac:dyDescent="0.25">
      <c r="A58" s="92" t="s">
        <v>156</v>
      </c>
      <c r="B58" s="39"/>
      <c r="C58" s="5"/>
      <c r="D58" s="4" t="s">
        <v>81</v>
      </c>
      <c r="E58" s="4" t="s">
        <v>399</v>
      </c>
      <c r="F58" s="5"/>
      <c r="G58" s="54"/>
      <c r="H58" s="48">
        <v>50000</v>
      </c>
      <c r="I58" s="48">
        <v>0</v>
      </c>
      <c r="J58" s="48">
        <v>50000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5.75" customHeight="1" x14ac:dyDescent="0.2">
      <c r="A59" s="92" t="s">
        <v>157</v>
      </c>
      <c r="B59" s="25" t="s">
        <v>2</v>
      </c>
      <c r="C59" s="6"/>
      <c r="D59" s="6" t="s">
        <v>35</v>
      </c>
      <c r="E59" s="50"/>
      <c r="F59" s="50"/>
      <c r="G59" s="31"/>
      <c r="H59" s="7">
        <f>H60</f>
        <v>140000</v>
      </c>
      <c r="I59" s="7">
        <f>I60</f>
        <v>125177</v>
      </c>
      <c r="J59" s="7">
        <f>J60</f>
        <v>265177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5.75" customHeight="1" x14ac:dyDescent="0.2">
      <c r="A60" s="92" t="s">
        <v>158</v>
      </c>
      <c r="B60" s="27"/>
      <c r="C60" s="5"/>
      <c r="D60" s="5"/>
      <c r="E60" s="4" t="s">
        <v>36</v>
      </c>
      <c r="F60" s="5"/>
      <c r="G60" s="30"/>
      <c r="H60" s="48">
        <v>140000</v>
      </c>
      <c r="I60" s="48">
        <v>125177</v>
      </c>
      <c r="J60" s="48">
        <f>H60+I60</f>
        <v>265177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5.75" customHeight="1" x14ac:dyDescent="0.2">
      <c r="A61" s="92" t="s">
        <v>159</v>
      </c>
      <c r="B61" s="25" t="s">
        <v>3</v>
      </c>
      <c r="C61" s="5"/>
      <c r="D61" s="6" t="s">
        <v>4</v>
      </c>
      <c r="E61" s="49"/>
      <c r="F61" s="5"/>
      <c r="G61" s="30"/>
      <c r="H61" s="7">
        <f>H62+H63</f>
        <v>63500</v>
      </c>
      <c r="I61" s="7">
        <f>I62+I63</f>
        <v>0</v>
      </c>
      <c r="J61" s="7">
        <f>J62+J63</f>
        <v>63500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5.75" customHeight="1" x14ac:dyDescent="0.2">
      <c r="A62" s="92" t="s">
        <v>160</v>
      </c>
      <c r="B62" s="27"/>
      <c r="C62" s="5"/>
      <c r="D62" s="5" t="s">
        <v>42</v>
      </c>
      <c r="E62" s="4" t="s">
        <v>43</v>
      </c>
      <c r="F62" s="5"/>
      <c r="G62" s="30"/>
      <c r="H62" s="136">
        <v>50000</v>
      </c>
      <c r="I62" s="136">
        <v>0</v>
      </c>
      <c r="J62" s="136">
        <v>50000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15.75" customHeight="1" x14ac:dyDescent="0.2">
      <c r="A63" s="92" t="s">
        <v>161</v>
      </c>
      <c r="B63" s="27"/>
      <c r="C63" s="5" t="s">
        <v>68</v>
      </c>
      <c r="D63" s="5"/>
      <c r="E63" s="4" t="s">
        <v>69</v>
      </c>
      <c r="F63" s="5"/>
      <c r="G63" s="30"/>
      <c r="H63" s="10">
        <f>H64</f>
        <v>13500</v>
      </c>
      <c r="I63" s="10">
        <f>I64</f>
        <v>0</v>
      </c>
      <c r="J63" s="10">
        <f>J64</f>
        <v>13500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5.75" customHeight="1" x14ac:dyDescent="0.2">
      <c r="A64" s="92" t="s">
        <v>162</v>
      </c>
      <c r="B64" s="27"/>
      <c r="C64" s="5"/>
      <c r="D64" s="5" t="s">
        <v>70</v>
      </c>
      <c r="E64" s="4" t="s">
        <v>71</v>
      </c>
      <c r="F64" s="5"/>
      <c r="G64" s="30"/>
      <c r="H64" s="48">
        <v>13500</v>
      </c>
      <c r="I64" s="48">
        <v>0</v>
      </c>
      <c r="J64" s="48">
        <v>13500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s="60" customFormat="1" ht="15.75" customHeight="1" x14ac:dyDescent="0.2">
      <c r="A65" s="92" t="s">
        <v>163</v>
      </c>
      <c r="B65" s="26" t="s">
        <v>82</v>
      </c>
      <c r="C65" s="61"/>
      <c r="D65" s="61"/>
      <c r="E65" s="61"/>
      <c r="F65" s="61"/>
      <c r="G65" s="61"/>
      <c r="H65" s="167">
        <f>H66+H78+H75</f>
        <v>31150000</v>
      </c>
      <c r="I65" s="167">
        <f>I66+I78+I75</f>
        <v>0</v>
      </c>
      <c r="J65" s="167">
        <f>J66+J78+J75</f>
        <v>31150000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s="60" customFormat="1" ht="15.75" customHeight="1" x14ac:dyDescent="0.2">
      <c r="A66" s="92" t="s">
        <v>164</v>
      </c>
      <c r="B66" s="58" t="s">
        <v>3</v>
      </c>
      <c r="C66" s="16"/>
      <c r="D66" s="16" t="s">
        <v>4</v>
      </c>
      <c r="E66" s="16"/>
      <c r="F66" s="16"/>
      <c r="G66" s="59"/>
      <c r="H66" s="10">
        <f>H67+H69+H73</f>
        <v>2137000</v>
      </c>
      <c r="I66" s="10">
        <f>I67+I69+I73</f>
        <v>0</v>
      </c>
      <c r="J66" s="10">
        <f>J67+J69+J73</f>
        <v>2137000</v>
      </c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s="60" customFormat="1" ht="15.75" customHeight="1" x14ac:dyDescent="0.2">
      <c r="A67" s="92" t="s">
        <v>165</v>
      </c>
      <c r="B67" s="58"/>
      <c r="C67" s="100" t="s">
        <v>38</v>
      </c>
      <c r="D67" s="16"/>
      <c r="E67" s="100" t="s">
        <v>39</v>
      </c>
      <c r="F67" s="16"/>
      <c r="G67" s="59"/>
      <c r="H67" s="10">
        <f>H68</f>
        <v>150000</v>
      </c>
      <c r="I67" s="10">
        <f>I68</f>
        <v>0</v>
      </c>
      <c r="J67" s="10">
        <f>J68</f>
        <v>150000</v>
      </c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s="60" customFormat="1" ht="15.75" customHeight="1" x14ac:dyDescent="0.2">
      <c r="A68" s="92" t="s">
        <v>166</v>
      </c>
      <c r="B68" s="58"/>
      <c r="C68" s="100"/>
      <c r="D68" s="97" t="s">
        <v>42</v>
      </c>
      <c r="E68" s="97" t="s">
        <v>43</v>
      </c>
      <c r="F68" s="16"/>
      <c r="G68" s="59"/>
      <c r="H68" s="101">
        <v>150000</v>
      </c>
      <c r="I68" s="101">
        <v>0</v>
      </c>
      <c r="J68" s="101">
        <v>150000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s="60" customFormat="1" ht="15.75" customHeight="1" x14ac:dyDescent="0.25">
      <c r="A69" s="92" t="s">
        <v>167</v>
      </c>
      <c r="B69" s="70"/>
      <c r="C69" s="16" t="s">
        <v>51</v>
      </c>
      <c r="D69" s="71"/>
      <c r="E69" s="72" t="s">
        <v>52</v>
      </c>
      <c r="F69" s="71"/>
      <c r="G69" s="77"/>
      <c r="H69" s="69">
        <f>H70+H71</f>
        <v>1487000</v>
      </c>
      <c r="I69" s="69">
        <f>I70+I71</f>
        <v>0</v>
      </c>
      <c r="J69" s="69">
        <f>J70+J71</f>
        <v>1487000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s="60" customFormat="1" ht="14.25" customHeight="1" x14ac:dyDescent="0.25">
      <c r="A70" s="92" t="s">
        <v>168</v>
      </c>
      <c r="B70" s="73"/>
      <c r="C70" s="57"/>
      <c r="D70" s="57" t="s">
        <v>58</v>
      </c>
      <c r="E70" s="209" t="s">
        <v>351</v>
      </c>
      <c r="F70" s="213"/>
      <c r="G70" s="68"/>
      <c r="H70" s="9">
        <v>487000</v>
      </c>
      <c r="I70" s="9">
        <v>0</v>
      </c>
      <c r="J70" s="9">
        <v>487000</v>
      </c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s="60" customFormat="1" ht="15.75" customHeight="1" x14ac:dyDescent="0.25">
      <c r="A71" s="92" t="s">
        <v>169</v>
      </c>
      <c r="B71" s="73"/>
      <c r="C71" s="57"/>
      <c r="D71" s="97" t="s">
        <v>60</v>
      </c>
      <c r="E71" s="102" t="s">
        <v>61</v>
      </c>
      <c r="G71" s="103"/>
      <c r="H71" s="123">
        <f>H72</f>
        <v>1000000</v>
      </c>
      <c r="I71" s="123">
        <f>I72</f>
        <v>0</v>
      </c>
      <c r="J71" s="123">
        <f>J72</f>
        <v>1000000</v>
      </c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s="60" customFormat="1" ht="15.75" customHeight="1" x14ac:dyDescent="0.25">
      <c r="A72" s="92" t="s">
        <v>170</v>
      </c>
      <c r="B72" s="73"/>
      <c r="C72" s="57"/>
      <c r="D72" s="97"/>
      <c r="E72" s="97" t="s">
        <v>62</v>
      </c>
      <c r="F72" s="57"/>
      <c r="G72" s="68"/>
      <c r="H72" s="168">
        <v>1000000</v>
      </c>
      <c r="I72" s="168">
        <v>0</v>
      </c>
      <c r="J72" s="168">
        <v>1000000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 spans="1:25" s="60" customFormat="1" ht="15.75" customHeight="1" x14ac:dyDescent="0.25">
      <c r="A73" s="92" t="s">
        <v>171</v>
      </c>
      <c r="B73" s="70"/>
      <c r="C73" s="16" t="s">
        <v>68</v>
      </c>
      <c r="D73" s="71"/>
      <c r="E73" s="72" t="s">
        <v>69</v>
      </c>
      <c r="F73" s="71"/>
      <c r="G73" s="68"/>
      <c r="H73" s="69">
        <f>H74</f>
        <v>500000</v>
      </c>
      <c r="I73" s="69">
        <f>I74</f>
        <v>0</v>
      </c>
      <c r="J73" s="69">
        <f>J74</f>
        <v>500000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</row>
    <row r="74" spans="1:25" s="60" customFormat="1" ht="15.75" customHeight="1" x14ac:dyDescent="0.25">
      <c r="A74" s="92" t="s">
        <v>172</v>
      </c>
      <c r="B74" s="73"/>
      <c r="C74" s="57"/>
      <c r="D74" s="57" t="s">
        <v>70</v>
      </c>
      <c r="E74" s="57" t="s">
        <v>71</v>
      </c>
      <c r="F74" s="57"/>
      <c r="G74" s="68"/>
      <c r="H74" s="8">
        <v>500000</v>
      </c>
      <c r="I74" s="8">
        <v>0</v>
      </c>
      <c r="J74" s="8">
        <v>500000</v>
      </c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</row>
    <row r="75" spans="1:25" s="60" customFormat="1" ht="15.75" customHeight="1" x14ac:dyDescent="0.2">
      <c r="A75" s="92" t="s">
        <v>173</v>
      </c>
      <c r="B75" s="121" t="s">
        <v>319</v>
      </c>
      <c r="C75" s="5"/>
      <c r="D75" s="98" t="s">
        <v>320</v>
      </c>
      <c r="E75" s="5"/>
      <c r="F75" s="5"/>
      <c r="G75" s="30"/>
      <c r="H75" s="1">
        <f>H76+H77</f>
        <v>1088000</v>
      </c>
      <c r="I75" s="1">
        <f>I76+I77</f>
        <v>0</v>
      </c>
      <c r="J75" s="1">
        <f>J76+J77</f>
        <v>1088000</v>
      </c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s="60" customFormat="1" ht="15" customHeight="1" x14ac:dyDescent="0.2">
      <c r="A76" s="92" t="s">
        <v>174</v>
      </c>
      <c r="B76" s="120"/>
      <c r="C76" s="112" t="s">
        <v>321</v>
      </c>
      <c r="D76" s="5"/>
      <c r="E76" s="212" t="s">
        <v>346</v>
      </c>
      <c r="F76" s="213"/>
      <c r="G76" s="30"/>
      <c r="H76" s="134">
        <v>856000</v>
      </c>
      <c r="I76" s="134">
        <v>0</v>
      </c>
      <c r="J76" s="134">
        <v>856000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60" customFormat="1" ht="15.75" customHeight="1" x14ac:dyDescent="0.2">
      <c r="A77" s="92" t="s">
        <v>175</v>
      </c>
      <c r="B77" s="120"/>
      <c r="C77" s="4" t="s">
        <v>323</v>
      </c>
      <c r="D77" s="5"/>
      <c r="E77" s="4" t="s">
        <v>322</v>
      </c>
      <c r="F77" s="49"/>
      <c r="G77" s="30"/>
      <c r="H77" s="133">
        <v>232000</v>
      </c>
      <c r="I77" s="133">
        <v>0</v>
      </c>
      <c r="J77" s="133">
        <v>232000</v>
      </c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60" customFormat="1" ht="15.75" customHeight="1" x14ac:dyDescent="0.25">
      <c r="A78" s="92" t="s">
        <v>176</v>
      </c>
      <c r="B78" s="104" t="s">
        <v>10</v>
      </c>
      <c r="C78" s="57"/>
      <c r="D78" s="100" t="s">
        <v>11</v>
      </c>
      <c r="E78" s="57"/>
      <c r="F78" s="57"/>
      <c r="G78" s="68"/>
      <c r="H78" s="105">
        <f>H79+H80</f>
        <v>27925000</v>
      </c>
      <c r="I78" s="105">
        <f>I79+I80</f>
        <v>0</v>
      </c>
      <c r="J78" s="105">
        <f>J79+J80</f>
        <v>27925000</v>
      </c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</row>
    <row r="79" spans="1:25" s="60" customFormat="1" ht="15.75" customHeight="1" x14ac:dyDescent="0.25">
      <c r="A79" s="92" t="s">
        <v>177</v>
      </c>
      <c r="B79" s="73"/>
      <c r="C79" s="97" t="s">
        <v>83</v>
      </c>
      <c r="D79" s="209" t="s">
        <v>352</v>
      </c>
      <c r="E79" s="210"/>
      <c r="F79" s="211"/>
      <c r="G79" s="68"/>
      <c r="H79" s="8">
        <v>21988000</v>
      </c>
      <c r="I79" s="8">
        <v>0</v>
      </c>
      <c r="J79" s="8">
        <v>21988000</v>
      </c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</row>
    <row r="80" spans="1:25" s="60" customFormat="1" ht="15.75" customHeight="1" x14ac:dyDescent="0.25">
      <c r="A80" s="92" t="s">
        <v>178</v>
      </c>
      <c r="B80" s="73"/>
      <c r="C80" s="97" t="s">
        <v>84</v>
      </c>
      <c r="D80" s="97" t="s">
        <v>318</v>
      </c>
      <c r="E80" s="57"/>
      <c r="F80" s="57"/>
      <c r="G80" s="68"/>
      <c r="H80" s="8">
        <v>5937000</v>
      </c>
      <c r="I80" s="8">
        <v>0</v>
      </c>
      <c r="J80" s="8">
        <v>5937000</v>
      </c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</row>
    <row r="81" spans="1:25" s="60" customFormat="1" ht="15.75" customHeight="1" x14ac:dyDescent="0.25">
      <c r="A81" s="92" t="s">
        <v>179</v>
      </c>
      <c r="B81" s="93" t="s">
        <v>302</v>
      </c>
      <c r="C81" s="94"/>
      <c r="D81" s="94"/>
      <c r="E81" s="94"/>
      <c r="F81" s="94"/>
      <c r="G81" s="95"/>
      <c r="H81" s="166">
        <f>H82</f>
        <v>3800000</v>
      </c>
      <c r="I81" s="166">
        <f>I82</f>
        <v>0</v>
      </c>
      <c r="J81" s="166">
        <f>J82</f>
        <v>3800000</v>
      </c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</row>
    <row r="82" spans="1:25" s="60" customFormat="1" ht="15.75" customHeight="1" x14ac:dyDescent="0.25">
      <c r="A82" s="92" t="s">
        <v>180</v>
      </c>
      <c r="B82" s="104" t="s">
        <v>3</v>
      </c>
      <c r="C82" s="57"/>
      <c r="D82" s="100" t="s">
        <v>4</v>
      </c>
      <c r="E82" s="57"/>
      <c r="F82" s="57"/>
      <c r="G82" s="68"/>
      <c r="H82" s="10">
        <f>+H83+H86</f>
        <v>3800000</v>
      </c>
      <c r="I82" s="10">
        <f>+I83+I86</f>
        <v>0</v>
      </c>
      <c r="J82" s="10">
        <f>+J83+J86</f>
        <v>3800000</v>
      </c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</row>
    <row r="83" spans="1:25" s="60" customFormat="1" ht="15.75" customHeight="1" x14ac:dyDescent="0.25">
      <c r="A83" s="92" t="s">
        <v>181</v>
      </c>
      <c r="B83" s="73"/>
      <c r="C83" s="57" t="s">
        <v>51</v>
      </c>
      <c r="D83" s="57"/>
      <c r="E83" s="16" t="s">
        <v>52</v>
      </c>
      <c r="F83" s="57"/>
      <c r="G83" s="68"/>
      <c r="H83" s="105">
        <f>+H85+H84</f>
        <v>3000000</v>
      </c>
      <c r="I83" s="105">
        <f>+I85+I84</f>
        <v>0</v>
      </c>
      <c r="J83" s="105">
        <f>+J85+J84</f>
        <v>3000000</v>
      </c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</row>
    <row r="84" spans="1:25" s="60" customFormat="1" ht="15.75" customHeight="1" x14ac:dyDescent="0.25">
      <c r="A84" s="92" t="s">
        <v>182</v>
      </c>
      <c r="B84" s="73"/>
      <c r="C84" s="57"/>
      <c r="D84" s="97" t="s">
        <v>58</v>
      </c>
      <c r="E84" s="97" t="s">
        <v>59</v>
      </c>
      <c r="F84" s="57"/>
      <c r="G84" s="68"/>
      <c r="H84" s="101">
        <v>0</v>
      </c>
      <c r="I84" s="101">
        <v>0</v>
      </c>
      <c r="J84" s="101">
        <v>0</v>
      </c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1:25" s="60" customFormat="1" ht="15.75" customHeight="1" x14ac:dyDescent="0.25">
      <c r="A85" s="92" t="s">
        <v>183</v>
      </c>
      <c r="B85" s="73"/>
      <c r="C85" s="57"/>
      <c r="D85" s="57" t="s">
        <v>60</v>
      </c>
      <c r="E85" s="57" t="s">
        <v>303</v>
      </c>
      <c r="F85" s="57"/>
      <c r="G85" s="68"/>
      <c r="H85" s="8">
        <v>3000000</v>
      </c>
      <c r="I85" s="8">
        <v>0</v>
      </c>
      <c r="J85" s="8">
        <v>3000000</v>
      </c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  <row r="86" spans="1:25" s="60" customFormat="1" ht="15.75" customHeight="1" x14ac:dyDescent="0.25">
      <c r="A86" s="92" t="s">
        <v>363</v>
      </c>
      <c r="B86" s="73"/>
      <c r="C86" s="57" t="s">
        <v>68</v>
      </c>
      <c r="D86" s="57"/>
      <c r="E86" s="57" t="s">
        <v>69</v>
      </c>
      <c r="F86" s="57"/>
      <c r="G86" s="68"/>
      <c r="H86" s="105">
        <f>H87</f>
        <v>800000</v>
      </c>
      <c r="I86" s="105">
        <f>I87</f>
        <v>0</v>
      </c>
      <c r="J86" s="105">
        <f>J87</f>
        <v>800000</v>
      </c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</row>
    <row r="87" spans="1:25" s="60" customFormat="1" ht="15.75" customHeight="1" x14ac:dyDescent="0.25">
      <c r="A87" s="92" t="s">
        <v>364</v>
      </c>
      <c r="B87" s="73"/>
      <c r="C87" s="57"/>
      <c r="D87" s="57" t="s">
        <v>70</v>
      </c>
      <c r="E87" s="57" t="s">
        <v>71</v>
      </c>
      <c r="F87" s="57"/>
      <c r="G87" s="68"/>
      <c r="H87" s="8">
        <v>800000</v>
      </c>
      <c r="I87" s="8">
        <v>0</v>
      </c>
      <c r="J87" s="8">
        <v>800000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</row>
    <row r="88" spans="1:25" ht="15.75" customHeight="1" x14ac:dyDescent="0.2">
      <c r="A88" s="92" t="s">
        <v>184</v>
      </c>
      <c r="B88" s="26" t="s">
        <v>86</v>
      </c>
      <c r="C88" s="17"/>
      <c r="D88" s="17"/>
      <c r="E88" s="17"/>
      <c r="F88" s="17"/>
      <c r="G88" s="18"/>
      <c r="H88" s="166">
        <f>SUM(H89+H96)</f>
        <v>7801000</v>
      </c>
      <c r="I88" s="166">
        <f>SUM(I89+I96)</f>
        <v>0</v>
      </c>
      <c r="J88" s="166">
        <f>SUM(J89+J96)</f>
        <v>7801000</v>
      </c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15.75" customHeight="1" x14ac:dyDescent="0.25">
      <c r="A89" s="92" t="s">
        <v>185</v>
      </c>
      <c r="B89" s="25" t="s">
        <v>3</v>
      </c>
      <c r="C89" s="6"/>
      <c r="D89" s="6" t="s">
        <v>4</v>
      </c>
      <c r="E89" s="6"/>
      <c r="F89" s="6"/>
      <c r="G89" s="54"/>
      <c r="H89" s="13">
        <f>H90+H94</f>
        <v>4800000</v>
      </c>
      <c r="I89" s="13">
        <f>I90+I94</f>
        <v>0</v>
      </c>
      <c r="J89" s="13">
        <f>J90+J94</f>
        <v>4800000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5.75" customHeight="1" x14ac:dyDescent="0.25">
      <c r="A90" s="92" t="s">
        <v>186</v>
      </c>
      <c r="B90" s="51"/>
      <c r="C90" s="6" t="s">
        <v>51</v>
      </c>
      <c r="D90" s="14"/>
      <c r="E90" s="52" t="s">
        <v>52</v>
      </c>
      <c r="F90" s="14"/>
      <c r="G90" s="54"/>
      <c r="H90" s="55">
        <f>H91+H93+H92</f>
        <v>3800000</v>
      </c>
      <c r="I90" s="55">
        <f>I91+I93+I92</f>
        <v>0</v>
      </c>
      <c r="J90" s="55">
        <f>J91+J93+J92</f>
        <v>3800000</v>
      </c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15.75" customHeight="1" x14ac:dyDescent="0.25">
      <c r="A91" s="92" t="s">
        <v>187</v>
      </c>
      <c r="B91" s="27"/>
      <c r="C91" s="5"/>
      <c r="D91" s="5" t="s">
        <v>53</v>
      </c>
      <c r="E91" s="5" t="s">
        <v>54</v>
      </c>
      <c r="F91" s="5"/>
      <c r="G91" s="54"/>
      <c r="H91" s="78">
        <v>3700000</v>
      </c>
      <c r="I91" s="78">
        <v>0</v>
      </c>
      <c r="J91" s="78">
        <v>3700000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5.75" customHeight="1" x14ac:dyDescent="0.2">
      <c r="A92" s="92" t="s">
        <v>444</v>
      </c>
      <c r="B92" s="27"/>
      <c r="C92" s="5"/>
      <c r="D92" s="4" t="s">
        <v>58</v>
      </c>
      <c r="E92" s="4" t="s">
        <v>59</v>
      </c>
      <c r="F92" s="49"/>
      <c r="G92" s="30"/>
      <c r="H92" s="79">
        <v>100000</v>
      </c>
      <c r="I92" s="79">
        <v>0</v>
      </c>
      <c r="J92" s="79">
        <v>100000</v>
      </c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15.75" customHeight="1" x14ac:dyDescent="0.2">
      <c r="A93" s="92" t="s">
        <v>188</v>
      </c>
      <c r="B93" s="27"/>
      <c r="C93" s="5"/>
      <c r="D93" s="4" t="s">
        <v>60</v>
      </c>
      <c r="E93" s="4" t="s">
        <v>61</v>
      </c>
      <c r="F93" s="5"/>
      <c r="G93" s="30"/>
      <c r="H93" s="79">
        <v>0</v>
      </c>
      <c r="I93" s="79">
        <v>0</v>
      </c>
      <c r="J93" s="79">
        <v>0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5.75" customHeight="1" x14ac:dyDescent="0.25">
      <c r="A94" s="92" t="s">
        <v>326</v>
      </c>
      <c r="B94" s="51"/>
      <c r="C94" s="6" t="s">
        <v>68</v>
      </c>
      <c r="D94" s="14"/>
      <c r="E94" s="98" t="s">
        <v>69</v>
      </c>
      <c r="F94" s="14"/>
      <c r="G94" s="80"/>
      <c r="H94" s="81">
        <f>H95</f>
        <v>1000000</v>
      </c>
      <c r="I94" s="81">
        <f>I95</f>
        <v>0</v>
      </c>
      <c r="J94" s="81">
        <f>J95</f>
        <v>1000000</v>
      </c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15.75" customHeight="1" x14ac:dyDescent="0.2">
      <c r="A95" s="92" t="s">
        <v>365</v>
      </c>
      <c r="B95" s="27"/>
      <c r="C95" s="5"/>
      <c r="D95" s="5" t="s">
        <v>70</v>
      </c>
      <c r="E95" s="5" t="s">
        <v>71</v>
      </c>
      <c r="F95" s="5"/>
      <c r="G95" s="30"/>
      <c r="H95" s="134">
        <v>1000000</v>
      </c>
      <c r="I95" s="134">
        <v>0</v>
      </c>
      <c r="J95" s="134">
        <v>1000000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5.75" customHeight="1" x14ac:dyDescent="0.2">
      <c r="A96" s="92" t="s">
        <v>189</v>
      </c>
      <c r="B96" s="111" t="s">
        <v>319</v>
      </c>
      <c r="C96" s="114"/>
      <c r="D96" s="117" t="s">
        <v>320</v>
      </c>
      <c r="E96" s="5"/>
      <c r="F96" s="5"/>
      <c r="G96" s="30"/>
      <c r="H96" s="118">
        <f>H97+H98</f>
        <v>3001000</v>
      </c>
      <c r="I96" s="118">
        <f>I97+I98</f>
        <v>0</v>
      </c>
      <c r="J96" s="118">
        <f>J97+J98</f>
        <v>3001000</v>
      </c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15.75" customHeight="1" x14ac:dyDescent="0.2">
      <c r="A97" s="92" t="s">
        <v>190</v>
      </c>
      <c r="B97" s="27"/>
      <c r="C97" s="112" t="s">
        <v>321</v>
      </c>
      <c r="D97" s="5"/>
      <c r="E97" s="4" t="s">
        <v>346</v>
      </c>
      <c r="F97" s="5"/>
      <c r="G97" s="30"/>
      <c r="H97" s="79">
        <v>2363000</v>
      </c>
      <c r="I97" s="79">
        <v>0</v>
      </c>
      <c r="J97" s="79">
        <v>2363000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5.75" customHeight="1" x14ac:dyDescent="0.2">
      <c r="A98" s="92" t="s">
        <v>191</v>
      </c>
      <c r="B98" s="27"/>
      <c r="C98" s="4" t="s">
        <v>323</v>
      </c>
      <c r="D98" s="5"/>
      <c r="E98" s="4" t="s">
        <v>322</v>
      </c>
      <c r="F98" s="49"/>
      <c r="G98" s="30"/>
      <c r="H98" s="133">
        <v>638000</v>
      </c>
      <c r="I98" s="133">
        <v>0</v>
      </c>
      <c r="J98" s="133">
        <v>638000</v>
      </c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15.75" customHeight="1" x14ac:dyDescent="0.2">
      <c r="A99" s="92" t="s">
        <v>192</v>
      </c>
      <c r="B99" s="26" t="s">
        <v>87</v>
      </c>
      <c r="C99" s="17"/>
      <c r="D99" s="17"/>
      <c r="E99" s="17"/>
      <c r="F99" s="17"/>
      <c r="G99" s="18"/>
      <c r="H99" s="147">
        <f>H100</f>
        <v>3800000</v>
      </c>
      <c r="I99" s="147">
        <f>I100</f>
        <v>0</v>
      </c>
      <c r="J99" s="147">
        <f>J100</f>
        <v>3800000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5.75" customHeight="1" x14ac:dyDescent="0.2">
      <c r="A100" s="92" t="s">
        <v>193</v>
      </c>
      <c r="B100" s="25" t="s">
        <v>3</v>
      </c>
      <c r="C100" s="6"/>
      <c r="D100" s="6" t="s">
        <v>4</v>
      </c>
      <c r="E100" s="6"/>
      <c r="F100" s="6"/>
      <c r="G100" s="30"/>
      <c r="H100" s="144">
        <f>H101+H104+H108</f>
        <v>3800000</v>
      </c>
      <c r="I100" s="144">
        <f>I101+I104+I108</f>
        <v>0</v>
      </c>
      <c r="J100" s="144">
        <f>J101+J104+J108</f>
        <v>3800000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5.75" customHeight="1" x14ac:dyDescent="0.25">
      <c r="A101" s="92" t="s">
        <v>194</v>
      </c>
      <c r="B101" s="51"/>
      <c r="C101" s="6" t="s">
        <v>38</v>
      </c>
      <c r="D101" s="14"/>
      <c r="E101" s="52" t="s">
        <v>39</v>
      </c>
      <c r="F101" s="53"/>
      <c r="G101" s="80"/>
      <c r="H101" s="55">
        <f t="shared" ref="H101:J102" si="2">H102</f>
        <v>2000000</v>
      </c>
      <c r="I101" s="55">
        <f t="shared" si="2"/>
        <v>0</v>
      </c>
      <c r="J101" s="55">
        <f t="shared" si="2"/>
        <v>2000000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.75" customHeight="1" x14ac:dyDescent="0.2">
      <c r="A102" s="92" t="s">
        <v>195</v>
      </c>
      <c r="B102" s="27"/>
      <c r="C102" s="5"/>
      <c r="D102" s="5" t="s">
        <v>42</v>
      </c>
      <c r="E102" s="5" t="s">
        <v>43</v>
      </c>
      <c r="F102" s="5"/>
      <c r="G102" s="30"/>
      <c r="H102" s="78">
        <f t="shared" si="2"/>
        <v>2000000</v>
      </c>
      <c r="I102" s="78">
        <f t="shared" si="2"/>
        <v>0</v>
      </c>
      <c r="J102" s="78">
        <f t="shared" si="2"/>
        <v>2000000</v>
      </c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5.75" customHeight="1" x14ac:dyDescent="0.2">
      <c r="A103" s="92" t="s">
        <v>196</v>
      </c>
      <c r="B103" s="25"/>
      <c r="C103" s="6"/>
      <c r="D103" s="6"/>
      <c r="E103" s="6"/>
      <c r="F103" s="49" t="s">
        <v>395</v>
      </c>
      <c r="G103" s="30"/>
      <c r="H103" s="78">
        <v>2000000</v>
      </c>
      <c r="I103" s="78">
        <v>0</v>
      </c>
      <c r="J103" s="78">
        <v>2000000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.75" customHeight="1" x14ac:dyDescent="0.25">
      <c r="A104" s="92" t="s">
        <v>366</v>
      </c>
      <c r="B104" s="51"/>
      <c r="C104" s="6" t="s">
        <v>51</v>
      </c>
      <c r="D104" s="14"/>
      <c r="E104" s="52" t="s">
        <v>52</v>
      </c>
      <c r="F104" s="14"/>
      <c r="G104" s="80"/>
      <c r="H104" s="82">
        <f>H106+H105</f>
        <v>1300000</v>
      </c>
      <c r="I104" s="82">
        <f>I106+I105</f>
        <v>0</v>
      </c>
      <c r="J104" s="82">
        <f>J106+J105</f>
        <v>1300000</v>
      </c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5.75" customHeight="1" x14ac:dyDescent="0.25">
      <c r="A105" s="92" t="s">
        <v>367</v>
      </c>
      <c r="B105" s="51"/>
      <c r="C105" s="6"/>
      <c r="D105" s="4" t="s">
        <v>58</v>
      </c>
      <c r="E105" s="4" t="s">
        <v>59</v>
      </c>
      <c r="F105" s="14"/>
      <c r="G105" s="80"/>
      <c r="H105" s="106">
        <v>100000</v>
      </c>
      <c r="I105" s="106">
        <v>0</v>
      </c>
      <c r="J105" s="106">
        <v>100000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5.75" customHeight="1" x14ac:dyDescent="0.2">
      <c r="A106" s="92" t="s">
        <v>197</v>
      </c>
      <c r="B106" s="27"/>
      <c r="C106" s="5"/>
      <c r="D106" s="5" t="s">
        <v>60</v>
      </c>
      <c r="E106" s="5" t="s">
        <v>61</v>
      </c>
      <c r="F106" s="5"/>
      <c r="G106" s="30"/>
      <c r="H106" s="78">
        <f>H107</f>
        <v>1200000</v>
      </c>
      <c r="I106" s="78">
        <f>I107</f>
        <v>0</v>
      </c>
      <c r="J106" s="78">
        <f>J107</f>
        <v>1200000</v>
      </c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5.75" customHeight="1" x14ac:dyDescent="0.2">
      <c r="A107" s="92" t="s">
        <v>202</v>
      </c>
      <c r="B107" s="27"/>
      <c r="C107" s="5"/>
      <c r="D107" s="5"/>
      <c r="E107" s="5"/>
      <c r="F107" s="49" t="s">
        <v>62</v>
      </c>
      <c r="G107" s="30"/>
      <c r="H107" s="78">
        <v>1200000</v>
      </c>
      <c r="I107" s="78">
        <v>0</v>
      </c>
      <c r="J107" s="78">
        <v>1200000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5.75" customHeight="1" x14ac:dyDescent="0.25">
      <c r="A108" s="92" t="s">
        <v>203</v>
      </c>
      <c r="B108" s="51"/>
      <c r="C108" s="6" t="s">
        <v>68</v>
      </c>
      <c r="D108" s="14"/>
      <c r="E108" s="52" t="s">
        <v>69</v>
      </c>
      <c r="F108" s="14"/>
      <c r="G108" s="80"/>
      <c r="H108" s="55">
        <f>H109</f>
        <v>500000</v>
      </c>
      <c r="I108" s="55">
        <f>I109</f>
        <v>0</v>
      </c>
      <c r="J108" s="55">
        <f>J109</f>
        <v>500000</v>
      </c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5.75" customHeight="1" x14ac:dyDescent="0.2">
      <c r="A109" s="92" t="s">
        <v>204</v>
      </c>
      <c r="B109" s="27"/>
      <c r="C109" s="5"/>
      <c r="D109" s="5" t="s">
        <v>70</v>
      </c>
      <c r="E109" s="5" t="s">
        <v>71</v>
      </c>
      <c r="F109" s="5"/>
      <c r="G109" s="30"/>
      <c r="H109" s="8">
        <v>500000</v>
      </c>
      <c r="I109" s="8">
        <v>0</v>
      </c>
      <c r="J109" s="8">
        <v>500000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5.75" customHeight="1" x14ac:dyDescent="0.2">
      <c r="A110" s="92" t="s">
        <v>205</v>
      </c>
      <c r="B110" s="26" t="s">
        <v>21</v>
      </c>
      <c r="C110" s="17"/>
      <c r="D110" s="17"/>
      <c r="E110" s="17"/>
      <c r="F110" s="17"/>
      <c r="G110" s="18">
        <v>5</v>
      </c>
      <c r="H110" s="152">
        <f>H111+H119+H122+H143+H146+H151+H145</f>
        <v>70974476</v>
      </c>
      <c r="I110" s="152">
        <f>I111+I119+I122+I143+I146+I151+I145</f>
        <v>39632219</v>
      </c>
      <c r="J110" s="152">
        <f>J111+J119+J122+J143+J146+J151+J145</f>
        <v>110606695</v>
      </c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5.75" customHeight="1" x14ac:dyDescent="0.2">
      <c r="A111" s="92" t="s">
        <v>206</v>
      </c>
      <c r="B111" s="25" t="s">
        <v>1</v>
      </c>
      <c r="C111" s="6"/>
      <c r="D111" s="6" t="s">
        <v>25</v>
      </c>
      <c r="E111" s="6"/>
      <c r="F111" s="6"/>
      <c r="G111" s="83"/>
      <c r="H111" s="13">
        <f>SUM(H112)</f>
        <v>10710000</v>
      </c>
      <c r="I111" s="13">
        <f>SUM(I112)</f>
        <v>2190710</v>
      </c>
      <c r="J111" s="13">
        <f>SUM(J112)</f>
        <v>12900710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5.75" customHeight="1" x14ac:dyDescent="0.2">
      <c r="A112" s="92" t="s">
        <v>207</v>
      </c>
      <c r="B112" s="27"/>
      <c r="C112" s="6" t="s">
        <v>26</v>
      </c>
      <c r="D112" s="6"/>
      <c r="E112" s="6" t="s">
        <v>27</v>
      </c>
      <c r="F112" s="6"/>
      <c r="G112" s="30"/>
      <c r="H112" s="13">
        <f>SUM(H113:H118)</f>
        <v>10710000</v>
      </c>
      <c r="I112" s="13">
        <f>SUM(I113:I118)</f>
        <v>2190710</v>
      </c>
      <c r="J112" s="13">
        <f>SUM(J113:J118)</f>
        <v>12900710</v>
      </c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5.75" customHeight="1" x14ac:dyDescent="0.2">
      <c r="A113" s="92" t="s">
        <v>208</v>
      </c>
      <c r="B113" s="39"/>
      <c r="C113" s="5"/>
      <c r="D113" s="5" t="s">
        <v>28</v>
      </c>
      <c r="E113" s="5" t="s">
        <v>29</v>
      </c>
      <c r="F113" s="5"/>
      <c r="G113" s="30"/>
      <c r="H113" s="96">
        <v>9200000</v>
      </c>
      <c r="I113" s="96">
        <v>2080500</v>
      </c>
      <c r="J113" s="96">
        <f>H113+I113</f>
        <v>11280500</v>
      </c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5.75" customHeight="1" x14ac:dyDescent="0.2">
      <c r="A114" s="92" t="s">
        <v>209</v>
      </c>
      <c r="B114" s="27"/>
      <c r="C114" s="5"/>
      <c r="D114" s="5" t="s">
        <v>30</v>
      </c>
      <c r="E114" s="5" t="s">
        <v>201</v>
      </c>
      <c r="F114" s="5"/>
      <c r="G114" s="30"/>
      <c r="H114" s="2">
        <v>630000</v>
      </c>
      <c r="I114" s="2">
        <v>0</v>
      </c>
      <c r="J114" s="2">
        <v>630000</v>
      </c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5.75" customHeight="1" x14ac:dyDescent="0.2">
      <c r="A115" s="92" t="s">
        <v>420</v>
      </c>
      <c r="B115" s="27"/>
      <c r="C115" s="5"/>
      <c r="D115" s="4" t="s">
        <v>455</v>
      </c>
      <c r="E115" s="4" t="s">
        <v>100</v>
      </c>
      <c r="F115" s="5"/>
      <c r="G115" s="30"/>
      <c r="H115" s="2">
        <v>0</v>
      </c>
      <c r="I115" s="2">
        <v>110210</v>
      </c>
      <c r="J115" s="2">
        <v>110210</v>
      </c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5.75" customHeight="1" x14ac:dyDescent="0.2">
      <c r="A116" s="92" t="s">
        <v>210</v>
      </c>
      <c r="B116" s="108"/>
      <c r="C116" s="109"/>
      <c r="D116" s="109" t="s">
        <v>81</v>
      </c>
      <c r="E116" s="109" t="s">
        <v>316</v>
      </c>
      <c r="F116" s="109"/>
      <c r="G116" s="110"/>
      <c r="H116" s="41">
        <v>80000</v>
      </c>
      <c r="I116" s="41">
        <v>0</v>
      </c>
      <c r="J116" s="41">
        <v>80000</v>
      </c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27" customHeight="1" x14ac:dyDescent="0.2">
      <c r="A117" s="92" t="s">
        <v>368</v>
      </c>
      <c r="B117" s="108"/>
      <c r="C117" s="109"/>
      <c r="D117" s="109" t="s">
        <v>431</v>
      </c>
      <c r="E117" s="217" t="s">
        <v>432</v>
      </c>
      <c r="F117" s="218"/>
      <c r="G117" s="110"/>
      <c r="H117" s="41">
        <v>100000</v>
      </c>
      <c r="I117" s="41">
        <v>0</v>
      </c>
      <c r="J117" s="41">
        <v>100000</v>
      </c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5.75" customHeight="1" x14ac:dyDescent="0.2">
      <c r="A118" s="92" t="s">
        <v>211</v>
      </c>
      <c r="B118" s="27"/>
      <c r="C118" s="5"/>
      <c r="D118" s="4" t="s">
        <v>317</v>
      </c>
      <c r="E118" s="4" t="s">
        <v>315</v>
      </c>
      <c r="F118" s="5"/>
      <c r="G118" s="30"/>
      <c r="H118" s="11">
        <v>700000</v>
      </c>
      <c r="I118" s="11">
        <v>0</v>
      </c>
      <c r="J118" s="11">
        <v>700000</v>
      </c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5.75" customHeight="1" x14ac:dyDescent="0.2">
      <c r="A119" s="92" t="s">
        <v>212</v>
      </c>
      <c r="B119" s="25" t="s">
        <v>2</v>
      </c>
      <c r="C119" s="6"/>
      <c r="D119" s="6" t="s">
        <v>35</v>
      </c>
      <c r="E119" s="50"/>
      <c r="F119" s="50"/>
      <c r="G119" s="30"/>
      <c r="H119" s="13">
        <f>SUM(H120:H121)</f>
        <v>2200000</v>
      </c>
      <c r="I119" s="13">
        <f>SUM(I120:I121)</f>
        <v>318946</v>
      </c>
      <c r="J119" s="13">
        <f>SUM(J120:J121)</f>
        <v>2518946</v>
      </c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5.75" customHeight="1" x14ac:dyDescent="0.2">
      <c r="A120" s="92" t="s">
        <v>213</v>
      </c>
      <c r="B120" s="27"/>
      <c r="C120" s="5"/>
      <c r="D120" s="5"/>
      <c r="E120" s="49" t="s">
        <v>36</v>
      </c>
      <c r="F120" s="5"/>
      <c r="G120" s="30"/>
      <c r="H120" s="96">
        <v>2000000</v>
      </c>
      <c r="I120" s="96">
        <v>318946</v>
      </c>
      <c r="J120" s="96">
        <f>H120+I120</f>
        <v>2318946</v>
      </c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5.75" customHeight="1" x14ac:dyDescent="0.2">
      <c r="A121" s="92" t="s">
        <v>214</v>
      </c>
      <c r="B121" s="27"/>
      <c r="C121" s="5"/>
      <c r="D121" s="5"/>
      <c r="E121" s="49" t="s">
        <v>37</v>
      </c>
      <c r="F121" s="5"/>
      <c r="G121" s="30"/>
      <c r="H121" s="96">
        <v>200000</v>
      </c>
      <c r="I121" s="96">
        <v>0</v>
      </c>
      <c r="J121" s="96">
        <v>200000</v>
      </c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5.75" customHeight="1" x14ac:dyDescent="0.2">
      <c r="A122" s="92" t="s">
        <v>215</v>
      </c>
      <c r="B122" s="25" t="s">
        <v>3</v>
      </c>
      <c r="C122" s="6"/>
      <c r="D122" s="6" t="s">
        <v>4</v>
      </c>
      <c r="E122" s="6"/>
      <c r="F122" s="6"/>
      <c r="G122" s="30"/>
      <c r="H122" s="13">
        <f>H123+H130+H139+H136+H126</f>
        <v>7705000</v>
      </c>
      <c r="I122" s="13">
        <f>I123+I130+I139+I136+I126</f>
        <v>999400</v>
      </c>
      <c r="J122" s="13">
        <f>J123+J130+J139+J136+J126</f>
        <v>8704400</v>
      </c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5.75" customHeight="1" x14ac:dyDescent="0.25">
      <c r="A123" s="92" t="s">
        <v>216</v>
      </c>
      <c r="B123" s="51"/>
      <c r="C123" s="6" t="s">
        <v>38</v>
      </c>
      <c r="D123" s="14"/>
      <c r="E123" s="52" t="s">
        <v>39</v>
      </c>
      <c r="F123" s="53"/>
      <c r="G123" s="80"/>
      <c r="H123" s="13">
        <f t="shared" ref="H123:J124" si="3">H124</f>
        <v>1000000</v>
      </c>
      <c r="I123" s="13">
        <f t="shared" si="3"/>
        <v>0</v>
      </c>
      <c r="J123" s="13">
        <f t="shared" si="3"/>
        <v>1000000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5.75" customHeight="1" x14ac:dyDescent="0.2">
      <c r="A124" s="92" t="s">
        <v>217</v>
      </c>
      <c r="B124" s="27"/>
      <c r="C124" s="5"/>
      <c r="D124" s="5" t="s">
        <v>42</v>
      </c>
      <c r="E124" s="5" t="s">
        <v>43</v>
      </c>
      <c r="F124" s="5"/>
      <c r="G124" s="30"/>
      <c r="H124" s="11">
        <f t="shared" si="3"/>
        <v>1000000</v>
      </c>
      <c r="I124" s="11">
        <f t="shared" si="3"/>
        <v>0</v>
      </c>
      <c r="J124" s="11">
        <f t="shared" si="3"/>
        <v>1000000</v>
      </c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5.75" customHeight="1" x14ac:dyDescent="0.2">
      <c r="A125" s="92" t="s">
        <v>218</v>
      </c>
      <c r="B125" s="25"/>
      <c r="C125" s="6"/>
      <c r="D125" s="6"/>
      <c r="E125" s="6"/>
      <c r="F125" s="49" t="s">
        <v>44</v>
      </c>
      <c r="G125" s="30"/>
      <c r="H125" s="11">
        <v>1000000</v>
      </c>
      <c r="I125" s="11">
        <v>0</v>
      </c>
      <c r="J125" s="11">
        <v>1000000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 x14ac:dyDescent="0.25">
      <c r="A126" s="92" t="s">
        <v>219</v>
      </c>
      <c r="B126" s="51"/>
      <c r="C126" s="6" t="s">
        <v>45</v>
      </c>
      <c r="D126" s="14"/>
      <c r="E126" s="98" t="s">
        <v>46</v>
      </c>
      <c r="F126" s="14"/>
      <c r="G126" s="54"/>
      <c r="H126" s="55">
        <f>H127</f>
        <v>560000</v>
      </c>
      <c r="I126" s="55">
        <f>I127</f>
        <v>0</v>
      </c>
      <c r="J126" s="55">
        <f>J127</f>
        <v>560000</v>
      </c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</row>
    <row r="127" spans="1:25" ht="15.75" customHeight="1" x14ac:dyDescent="0.2">
      <c r="A127" s="92" t="s">
        <v>220</v>
      </c>
      <c r="B127" s="27"/>
      <c r="C127" s="5"/>
      <c r="D127" s="5" t="s">
        <v>48</v>
      </c>
      <c r="E127" s="5" t="s">
        <v>49</v>
      </c>
      <c r="F127" s="5"/>
      <c r="G127" s="30"/>
      <c r="H127" s="48">
        <f>H128+H129</f>
        <v>560000</v>
      </c>
      <c r="I127" s="48">
        <f>I128+I129</f>
        <v>0</v>
      </c>
      <c r="J127" s="48">
        <f>J128+J129</f>
        <v>560000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5.75" customHeight="1" x14ac:dyDescent="0.2">
      <c r="A128" s="92" t="s">
        <v>369</v>
      </c>
      <c r="B128" s="27"/>
      <c r="C128" s="5"/>
      <c r="D128" s="5"/>
      <c r="E128" s="5"/>
      <c r="F128" s="49" t="s">
        <v>50</v>
      </c>
      <c r="G128" s="30"/>
      <c r="H128" s="48">
        <v>60000</v>
      </c>
      <c r="I128" s="48">
        <v>0</v>
      </c>
      <c r="J128" s="48">
        <v>60000</v>
      </c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5.75" customHeight="1" x14ac:dyDescent="0.2">
      <c r="A129" s="92" t="s">
        <v>221</v>
      </c>
      <c r="B129" s="27"/>
      <c r="C129" s="5"/>
      <c r="D129" s="5"/>
      <c r="E129" s="5"/>
      <c r="F129" s="49" t="s">
        <v>47</v>
      </c>
      <c r="G129" s="30"/>
      <c r="H129" s="48">
        <v>500000</v>
      </c>
      <c r="I129" s="48">
        <v>0</v>
      </c>
      <c r="J129" s="48">
        <v>500000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5.75" customHeight="1" x14ac:dyDescent="0.25">
      <c r="A130" s="92" t="s">
        <v>404</v>
      </c>
      <c r="B130" s="51"/>
      <c r="C130" s="6" t="s">
        <v>51</v>
      </c>
      <c r="D130" s="14"/>
      <c r="E130" s="52" t="s">
        <v>52</v>
      </c>
      <c r="F130" s="14"/>
      <c r="G130" s="80"/>
      <c r="H130" s="13">
        <f>H131+H133+H134</f>
        <v>4110000</v>
      </c>
      <c r="I130" s="13">
        <f>I131+I133+I134</f>
        <v>0</v>
      </c>
      <c r="J130" s="13">
        <f>J131+J133+J134</f>
        <v>4110000</v>
      </c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 x14ac:dyDescent="0.2">
      <c r="A131" s="92" t="s">
        <v>421</v>
      </c>
      <c r="B131" s="27"/>
      <c r="C131" s="5"/>
      <c r="D131" s="5" t="s">
        <v>53</v>
      </c>
      <c r="E131" s="5" t="s">
        <v>54</v>
      </c>
      <c r="F131" s="5"/>
      <c r="G131" s="30"/>
      <c r="H131" s="11">
        <f>H132</f>
        <v>10000</v>
      </c>
      <c r="I131" s="11">
        <f>I132</f>
        <v>0</v>
      </c>
      <c r="J131" s="11">
        <f>J132</f>
        <v>10000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5.75" customHeight="1" x14ac:dyDescent="0.2">
      <c r="A132" s="92" t="s">
        <v>222</v>
      </c>
      <c r="B132" s="27"/>
      <c r="C132" s="5"/>
      <c r="D132" s="5"/>
      <c r="E132" s="5"/>
      <c r="F132" s="49" t="s">
        <v>57</v>
      </c>
      <c r="G132" s="30"/>
      <c r="H132" s="11">
        <v>10000</v>
      </c>
      <c r="I132" s="11">
        <v>0</v>
      </c>
      <c r="J132" s="11">
        <v>10000</v>
      </c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5.75" customHeight="1" x14ac:dyDescent="0.2">
      <c r="A133" s="92" t="s">
        <v>445</v>
      </c>
      <c r="B133" s="27"/>
      <c r="C133" s="5"/>
      <c r="D133" s="5" t="s">
        <v>58</v>
      </c>
      <c r="E133" s="5" t="s">
        <v>59</v>
      </c>
      <c r="F133" s="5"/>
      <c r="G133" s="30"/>
      <c r="H133" s="11">
        <v>300000</v>
      </c>
      <c r="I133" s="11">
        <v>0</v>
      </c>
      <c r="J133" s="11">
        <v>300000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5.75" customHeight="1" x14ac:dyDescent="0.2">
      <c r="A134" s="92" t="s">
        <v>223</v>
      </c>
      <c r="B134" s="27"/>
      <c r="C134" s="5"/>
      <c r="D134" s="5" t="s">
        <v>60</v>
      </c>
      <c r="E134" s="5" t="s">
        <v>61</v>
      </c>
      <c r="F134" s="5"/>
      <c r="G134" s="30"/>
      <c r="H134" s="11">
        <f>H135</f>
        <v>3800000</v>
      </c>
      <c r="I134" s="11">
        <f>I135</f>
        <v>0</v>
      </c>
      <c r="J134" s="11">
        <f>J135</f>
        <v>3800000</v>
      </c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5.75" customHeight="1" x14ac:dyDescent="0.2">
      <c r="A135" s="92" t="s">
        <v>224</v>
      </c>
      <c r="B135" s="27"/>
      <c r="C135" s="5"/>
      <c r="D135" s="5"/>
      <c r="E135" s="5"/>
      <c r="F135" s="49" t="s">
        <v>62</v>
      </c>
      <c r="G135" s="30"/>
      <c r="H135" s="11">
        <v>3800000</v>
      </c>
      <c r="I135" s="11">
        <v>0</v>
      </c>
      <c r="J135" s="11">
        <v>3800000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5.75" customHeight="1" x14ac:dyDescent="0.25">
      <c r="A136" s="92" t="s">
        <v>422</v>
      </c>
      <c r="B136" s="27"/>
      <c r="C136" s="6" t="s">
        <v>63</v>
      </c>
      <c r="D136" s="6"/>
      <c r="E136" s="6" t="s">
        <v>97</v>
      </c>
      <c r="F136" s="14"/>
      <c r="G136" s="80"/>
      <c r="H136" s="13">
        <f t="shared" ref="H136:J137" si="4">H137</f>
        <v>35000</v>
      </c>
      <c r="I136" s="13">
        <f t="shared" si="4"/>
        <v>0</v>
      </c>
      <c r="J136" s="13">
        <f t="shared" si="4"/>
        <v>35000</v>
      </c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5.75" customHeight="1" x14ac:dyDescent="0.2">
      <c r="A137" s="92" t="s">
        <v>423</v>
      </c>
      <c r="B137" s="27"/>
      <c r="C137" s="5"/>
      <c r="D137" s="5" t="s">
        <v>65</v>
      </c>
      <c r="E137" s="5" t="s">
        <v>66</v>
      </c>
      <c r="F137" s="49"/>
      <c r="G137" s="30"/>
      <c r="H137" s="11">
        <f t="shared" si="4"/>
        <v>35000</v>
      </c>
      <c r="I137" s="11">
        <f t="shared" si="4"/>
        <v>0</v>
      </c>
      <c r="J137" s="11">
        <f t="shared" si="4"/>
        <v>35000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5.75" customHeight="1" x14ac:dyDescent="0.2">
      <c r="A138" s="92" t="s">
        <v>327</v>
      </c>
      <c r="B138" s="27"/>
      <c r="C138" s="5"/>
      <c r="D138" s="5"/>
      <c r="E138" s="5" t="s">
        <v>67</v>
      </c>
      <c r="F138" s="49"/>
      <c r="G138" s="30"/>
      <c r="H138" s="11">
        <v>35000</v>
      </c>
      <c r="I138" s="11">
        <v>0</v>
      </c>
      <c r="J138" s="11">
        <v>35000</v>
      </c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5.75" customHeight="1" x14ac:dyDescent="0.25">
      <c r="A139" s="92" t="s">
        <v>225</v>
      </c>
      <c r="B139" s="51"/>
      <c r="C139" s="6" t="s">
        <v>68</v>
      </c>
      <c r="D139" s="14"/>
      <c r="E139" s="52" t="s">
        <v>69</v>
      </c>
      <c r="F139" s="14"/>
      <c r="G139" s="80"/>
      <c r="H139" s="13">
        <f>H140+H141</f>
        <v>2000000</v>
      </c>
      <c r="I139" s="13">
        <f>I140+I141</f>
        <v>999400</v>
      </c>
      <c r="J139" s="13">
        <f>J140+J141</f>
        <v>2999400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5.75" customHeight="1" x14ac:dyDescent="0.2">
      <c r="A140" s="92" t="s">
        <v>226</v>
      </c>
      <c r="B140" s="27"/>
      <c r="C140" s="5"/>
      <c r="D140" s="5" t="s">
        <v>70</v>
      </c>
      <c r="E140" s="5" t="s">
        <v>71</v>
      </c>
      <c r="F140" s="5"/>
      <c r="G140" s="30"/>
      <c r="H140" s="96">
        <v>900000</v>
      </c>
      <c r="I140" s="96">
        <v>169951</v>
      </c>
      <c r="J140" s="96">
        <f>H140+I140</f>
        <v>1069951</v>
      </c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5.75" customHeight="1" x14ac:dyDescent="0.2">
      <c r="A141" s="92" t="s">
        <v>227</v>
      </c>
      <c r="B141" s="84"/>
      <c r="C141" s="5"/>
      <c r="D141" s="5" t="s">
        <v>88</v>
      </c>
      <c r="E141" s="5" t="s">
        <v>98</v>
      </c>
      <c r="F141" s="5"/>
      <c r="G141" s="30"/>
      <c r="H141" s="11">
        <v>1100000</v>
      </c>
      <c r="I141" s="11">
        <v>829449</v>
      </c>
      <c r="J141" s="11">
        <f>H141+I141</f>
        <v>1929449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5.75" customHeight="1" x14ac:dyDescent="0.2">
      <c r="A142" s="92" t="s">
        <v>228</v>
      </c>
      <c r="B142" s="128" t="s">
        <v>6</v>
      </c>
      <c r="C142" s="98"/>
      <c r="D142" s="98" t="s">
        <v>7</v>
      </c>
      <c r="E142" s="98"/>
      <c r="F142" s="98"/>
      <c r="G142" s="129"/>
      <c r="H142" s="99">
        <f>H143+H145</f>
        <v>32723176</v>
      </c>
      <c r="I142" s="99">
        <f>I143+I145</f>
        <v>36123163</v>
      </c>
      <c r="J142" s="99">
        <f>J143+J145</f>
        <v>68846339</v>
      </c>
      <c r="R142" s="21"/>
      <c r="S142" s="21"/>
      <c r="T142" s="21"/>
      <c r="U142" s="21"/>
      <c r="V142" s="21"/>
      <c r="W142" s="21"/>
      <c r="X142" s="21"/>
      <c r="Y142" s="21"/>
    </row>
    <row r="143" spans="1:25" ht="15.75" customHeight="1" x14ac:dyDescent="0.2">
      <c r="A143" s="92" t="s">
        <v>229</v>
      </c>
      <c r="B143" s="130"/>
      <c r="C143" s="4"/>
      <c r="D143" s="97" t="s">
        <v>73</v>
      </c>
      <c r="E143" s="97" t="s">
        <v>74</v>
      </c>
      <c r="F143" s="97"/>
      <c r="G143" s="129"/>
      <c r="H143" s="136">
        <f>H144</f>
        <v>27280000</v>
      </c>
      <c r="I143" s="136">
        <f>I144</f>
        <v>7487485</v>
      </c>
      <c r="J143" s="136">
        <f>J144</f>
        <v>34767485</v>
      </c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5.75" customHeight="1" x14ac:dyDescent="0.2">
      <c r="A144" s="92" t="s">
        <v>230</v>
      </c>
      <c r="B144" s="130"/>
      <c r="C144" s="4"/>
      <c r="D144" s="97"/>
      <c r="E144" s="97"/>
      <c r="F144" s="124" t="s">
        <v>353</v>
      </c>
      <c r="G144" s="129"/>
      <c r="H144" s="136">
        <v>27280000</v>
      </c>
      <c r="I144" s="175">
        <v>7487485</v>
      </c>
      <c r="J144" s="175">
        <f>H144+I144</f>
        <v>34767485</v>
      </c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5.75" customHeight="1" x14ac:dyDescent="0.2">
      <c r="A145" s="92" t="s">
        <v>231</v>
      </c>
      <c r="B145" s="130"/>
      <c r="C145" s="97"/>
      <c r="D145" s="97" t="s">
        <v>75</v>
      </c>
      <c r="E145" s="97" t="s">
        <v>76</v>
      </c>
      <c r="F145" s="97"/>
      <c r="G145" s="138"/>
      <c r="H145" s="178">
        <v>5443176</v>
      </c>
      <c r="I145" s="28">
        <f>J145-H145</f>
        <v>28635678</v>
      </c>
      <c r="J145" s="177">
        <v>34078854</v>
      </c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5.75" customHeight="1" x14ac:dyDescent="0.2">
      <c r="A146" s="92" t="s">
        <v>328</v>
      </c>
      <c r="B146" s="121" t="s">
        <v>319</v>
      </c>
      <c r="C146" s="5"/>
      <c r="D146" s="98" t="s">
        <v>320</v>
      </c>
      <c r="E146" s="5"/>
      <c r="F146" s="5"/>
      <c r="G146" s="30"/>
      <c r="H146" s="1">
        <f>H147+H149+H150+H148</f>
        <v>7636300</v>
      </c>
      <c r="I146" s="176">
        <f>I147+I149+I150+I148</f>
        <v>0</v>
      </c>
      <c r="J146" s="176">
        <f>J147+J149+J150+J148</f>
        <v>7636300</v>
      </c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5.75" customHeight="1" x14ac:dyDescent="0.2">
      <c r="A147" s="92" t="s">
        <v>329</v>
      </c>
      <c r="B147" s="121"/>
      <c r="C147" s="112" t="s">
        <v>354</v>
      </c>
      <c r="D147" s="98"/>
      <c r="E147" s="122" t="s">
        <v>355</v>
      </c>
      <c r="F147" s="40"/>
      <c r="G147" s="30"/>
      <c r="H147" s="2">
        <v>5540000</v>
      </c>
      <c r="I147" s="2">
        <v>0</v>
      </c>
      <c r="J147" s="2">
        <v>5540000</v>
      </c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5.75" customHeight="1" x14ac:dyDescent="0.2">
      <c r="A148" s="92" t="s">
        <v>232</v>
      </c>
      <c r="B148" s="121"/>
      <c r="C148" s="112" t="s">
        <v>357</v>
      </c>
      <c r="D148" s="98"/>
      <c r="E148" s="122" t="s">
        <v>358</v>
      </c>
      <c r="F148" s="40"/>
      <c r="G148" s="30"/>
      <c r="H148" s="2">
        <v>0</v>
      </c>
      <c r="I148" s="2">
        <v>0</v>
      </c>
      <c r="J148" s="2">
        <v>0</v>
      </c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15" customHeight="1" x14ac:dyDescent="0.2">
      <c r="A149" s="92" t="s">
        <v>233</v>
      </c>
      <c r="B149" s="120"/>
      <c r="C149" s="112" t="s">
        <v>321</v>
      </c>
      <c r="D149" s="5"/>
      <c r="E149" s="212" t="s">
        <v>356</v>
      </c>
      <c r="F149" s="213"/>
      <c r="G149" s="30"/>
      <c r="H149" s="134">
        <v>472500</v>
      </c>
      <c r="I149" s="134">
        <v>0</v>
      </c>
      <c r="J149" s="134">
        <v>472500</v>
      </c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5.75" customHeight="1" x14ac:dyDescent="0.2">
      <c r="A150" s="92" t="s">
        <v>446</v>
      </c>
      <c r="B150" s="120"/>
      <c r="C150" s="4" t="s">
        <v>323</v>
      </c>
      <c r="D150" s="5"/>
      <c r="E150" s="4" t="s">
        <v>322</v>
      </c>
      <c r="F150" s="49"/>
      <c r="G150" s="30"/>
      <c r="H150" s="133">
        <v>1623800</v>
      </c>
      <c r="I150" s="133">
        <v>0</v>
      </c>
      <c r="J150" s="133">
        <v>1623800</v>
      </c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15.75" customHeight="1" x14ac:dyDescent="0.25">
      <c r="A151" s="92" t="s">
        <v>305</v>
      </c>
      <c r="B151" s="104" t="s">
        <v>10</v>
      </c>
      <c r="C151" s="57"/>
      <c r="D151" s="100" t="s">
        <v>11</v>
      </c>
      <c r="E151" s="57"/>
      <c r="F151" s="57"/>
      <c r="G151" s="68"/>
      <c r="H151" s="105">
        <f>H152+H153</f>
        <v>10000000</v>
      </c>
      <c r="I151" s="105">
        <f>I152+I153</f>
        <v>0</v>
      </c>
      <c r="J151" s="105">
        <f>J152+J153</f>
        <v>10000000</v>
      </c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5.75" customHeight="1" x14ac:dyDescent="0.25">
      <c r="A152" s="92" t="s">
        <v>306</v>
      </c>
      <c r="B152" s="73"/>
      <c r="C152" s="97" t="s">
        <v>83</v>
      </c>
      <c r="D152" s="97" t="s">
        <v>350</v>
      </c>
      <c r="E152" s="57"/>
      <c r="F152" s="57"/>
      <c r="G152" s="68"/>
      <c r="H152" s="8">
        <v>7874000</v>
      </c>
      <c r="I152" s="8">
        <v>0</v>
      </c>
      <c r="J152" s="8">
        <v>7874000</v>
      </c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15.75" customHeight="1" x14ac:dyDescent="0.25">
      <c r="A153" s="92" t="s">
        <v>330</v>
      </c>
      <c r="B153" s="73"/>
      <c r="C153" s="97" t="s">
        <v>84</v>
      </c>
      <c r="D153" s="97" t="s">
        <v>318</v>
      </c>
      <c r="E153" s="57"/>
      <c r="F153" s="57"/>
      <c r="G153" s="68"/>
      <c r="H153" s="8">
        <v>2126000</v>
      </c>
      <c r="I153" s="8">
        <v>0</v>
      </c>
      <c r="J153" s="8">
        <v>2126000</v>
      </c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5.75" customHeight="1" x14ac:dyDescent="0.2">
      <c r="A154" s="92" t="s">
        <v>331</v>
      </c>
      <c r="B154" s="23" t="s">
        <v>19</v>
      </c>
      <c r="C154" s="20"/>
      <c r="D154" s="20"/>
      <c r="E154" s="20"/>
      <c r="F154" s="20"/>
      <c r="G154" s="26"/>
      <c r="H154" s="169">
        <f t="shared" ref="H154:J155" si="5">H155</f>
        <v>2520307</v>
      </c>
      <c r="I154" s="169">
        <f t="shared" si="5"/>
        <v>701819</v>
      </c>
      <c r="J154" s="169">
        <f t="shared" si="5"/>
        <v>3222126</v>
      </c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15.75" customHeight="1" x14ac:dyDescent="0.2">
      <c r="A155" s="92" t="s">
        <v>424</v>
      </c>
      <c r="B155" s="104" t="s">
        <v>15</v>
      </c>
      <c r="C155" s="97"/>
      <c r="D155" s="100" t="s">
        <v>14</v>
      </c>
      <c r="E155" s="100"/>
      <c r="F155" s="100"/>
      <c r="G155" s="138"/>
      <c r="H155" s="105">
        <f t="shared" si="5"/>
        <v>2520307</v>
      </c>
      <c r="I155" s="105">
        <f t="shared" si="5"/>
        <v>701819</v>
      </c>
      <c r="J155" s="105">
        <f t="shared" si="5"/>
        <v>3222126</v>
      </c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5.75" customHeight="1" x14ac:dyDescent="0.2">
      <c r="A156" s="92" t="s">
        <v>332</v>
      </c>
      <c r="B156" s="128"/>
      <c r="C156" s="4"/>
      <c r="D156" s="4" t="s">
        <v>77</v>
      </c>
      <c r="E156" s="4" t="s">
        <v>78</v>
      </c>
      <c r="F156" s="4"/>
      <c r="G156" s="129"/>
      <c r="H156" s="101">
        <v>2520307</v>
      </c>
      <c r="I156" s="101">
        <v>701819</v>
      </c>
      <c r="J156" s="101">
        <f>H156+I156</f>
        <v>3222126</v>
      </c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15.75" customHeight="1" x14ac:dyDescent="0.2">
      <c r="A157" s="92" t="s">
        <v>333</v>
      </c>
      <c r="B157" s="23" t="s">
        <v>415</v>
      </c>
      <c r="C157" s="23"/>
      <c r="D157" s="23"/>
      <c r="E157" s="23"/>
      <c r="F157" s="23"/>
      <c r="G157" s="23"/>
      <c r="H157" s="170">
        <f t="shared" ref="H157:J158" si="6">H158</f>
        <v>14561000</v>
      </c>
      <c r="I157" s="170">
        <f t="shared" si="6"/>
        <v>0</v>
      </c>
      <c r="J157" s="170">
        <f t="shared" si="6"/>
        <v>14561000</v>
      </c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5.75" customHeight="1" x14ac:dyDescent="0.2">
      <c r="A158" s="92" t="s">
        <v>234</v>
      </c>
      <c r="B158" s="128" t="s">
        <v>6</v>
      </c>
      <c r="C158" s="117"/>
      <c r="D158" s="117" t="s">
        <v>7</v>
      </c>
      <c r="E158" s="117"/>
      <c r="F158" s="117"/>
      <c r="G158" s="154"/>
      <c r="H158" s="156">
        <f t="shared" si="6"/>
        <v>14561000</v>
      </c>
      <c r="I158" s="156">
        <f t="shared" si="6"/>
        <v>0</v>
      </c>
      <c r="J158" s="156">
        <f t="shared" si="6"/>
        <v>14561000</v>
      </c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15.75" customHeight="1" x14ac:dyDescent="0.2">
      <c r="A159" s="92" t="s">
        <v>235</v>
      </c>
      <c r="B159" s="128"/>
      <c r="C159" s="153"/>
      <c r="D159" s="107" t="s">
        <v>72</v>
      </c>
      <c r="E159" s="107" t="s">
        <v>410</v>
      </c>
      <c r="F159" s="153"/>
      <c r="G159" s="154"/>
      <c r="H159" s="155">
        <f>H160+H161+H162+H163</f>
        <v>14561000</v>
      </c>
      <c r="I159" s="155">
        <v>0</v>
      </c>
      <c r="J159" s="155">
        <f>J160+J161+J162+J163</f>
        <v>14561000</v>
      </c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5.75" customHeight="1" x14ac:dyDescent="0.2">
      <c r="A160" s="92" t="s">
        <v>334</v>
      </c>
      <c r="B160" s="128"/>
      <c r="C160" s="153"/>
      <c r="D160" s="153"/>
      <c r="E160" s="153"/>
      <c r="F160" s="153" t="s">
        <v>411</v>
      </c>
      <c r="G160" s="154"/>
      <c r="H160" s="155">
        <v>250000</v>
      </c>
      <c r="I160" s="155">
        <v>0</v>
      </c>
      <c r="J160" s="155">
        <v>250000</v>
      </c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5.75" customHeight="1" x14ac:dyDescent="0.2">
      <c r="A161" s="92" t="s">
        <v>425</v>
      </c>
      <c r="B161" s="128"/>
      <c r="C161" s="153"/>
      <c r="D161" s="153"/>
      <c r="E161" s="153"/>
      <c r="F161" s="153" t="s">
        <v>412</v>
      </c>
      <c r="G161" s="154"/>
      <c r="H161" s="155">
        <v>3300000</v>
      </c>
      <c r="I161" s="155">
        <v>0</v>
      </c>
      <c r="J161" s="155">
        <v>3300000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5.75" customHeight="1" x14ac:dyDescent="0.2">
      <c r="A162" s="92" t="s">
        <v>236</v>
      </c>
      <c r="B162" s="128"/>
      <c r="C162" s="153"/>
      <c r="D162" s="153"/>
      <c r="E162" s="153"/>
      <c r="F162" s="153" t="s">
        <v>413</v>
      </c>
      <c r="G162" s="154"/>
      <c r="H162" s="155">
        <v>10761000</v>
      </c>
      <c r="I162" s="155">
        <v>0</v>
      </c>
      <c r="J162" s="155">
        <v>10761000</v>
      </c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5.75" customHeight="1" x14ac:dyDescent="0.2">
      <c r="A163" s="92" t="s">
        <v>335</v>
      </c>
      <c r="B163" s="128"/>
      <c r="C163" s="153"/>
      <c r="D163" s="153"/>
      <c r="E163" s="153"/>
      <c r="F163" s="153" t="s">
        <v>433</v>
      </c>
      <c r="G163" s="154"/>
      <c r="H163" s="155">
        <v>250000</v>
      </c>
      <c r="I163" s="155">
        <v>0</v>
      </c>
      <c r="J163" s="155">
        <v>250000</v>
      </c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5.75" customHeight="1" x14ac:dyDescent="0.2">
      <c r="A164" s="92" t="s">
        <v>237</v>
      </c>
      <c r="B164" s="23" t="s">
        <v>414</v>
      </c>
      <c r="C164" s="23"/>
      <c r="D164" s="23"/>
      <c r="E164" s="23"/>
      <c r="F164" s="23"/>
      <c r="G164" s="23"/>
      <c r="H164" s="170">
        <f>H165</f>
        <v>1468025</v>
      </c>
      <c r="I164" s="170">
        <f>I165</f>
        <v>0</v>
      </c>
      <c r="J164" s="170">
        <f>J165</f>
        <v>1468025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5.75" customHeight="1" x14ac:dyDescent="0.2">
      <c r="A165" s="92" t="s">
        <v>336</v>
      </c>
      <c r="B165" s="128" t="s">
        <v>8</v>
      </c>
      <c r="C165" s="153"/>
      <c r="D165" s="117" t="s">
        <v>320</v>
      </c>
      <c r="E165" s="153"/>
      <c r="F165" s="153"/>
      <c r="G165" s="154"/>
      <c r="H165" s="171">
        <f>H166+H167</f>
        <v>1468025</v>
      </c>
      <c r="I165" s="171">
        <f>I166+I167</f>
        <v>0</v>
      </c>
      <c r="J165" s="171">
        <f>J166+J167</f>
        <v>1468025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5.75" customHeight="1" x14ac:dyDescent="0.2">
      <c r="A166" s="92" t="s">
        <v>238</v>
      </c>
      <c r="B166" s="128"/>
      <c r="C166" s="153" t="s">
        <v>321</v>
      </c>
      <c r="D166" s="153"/>
      <c r="E166" s="153" t="s">
        <v>356</v>
      </c>
      <c r="F166" s="153"/>
      <c r="G166" s="154"/>
      <c r="H166" s="155">
        <v>1155925</v>
      </c>
      <c r="I166" s="155">
        <v>0</v>
      </c>
      <c r="J166" s="155">
        <v>1155925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5.75" customHeight="1" x14ac:dyDescent="0.2">
      <c r="A167" s="92" t="s">
        <v>239</v>
      </c>
      <c r="B167" s="128"/>
      <c r="C167" s="153" t="s">
        <v>323</v>
      </c>
      <c r="D167" s="153"/>
      <c r="E167" s="153" t="s">
        <v>322</v>
      </c>
      <c r="F167" s="153"/>
      <c r="G167" s="154"/>
      <c r="H167" s="155">
        <v>312100</v>
      </c>
      <c r="I167" s="155">
        <v>0</v>
      </c>
      <c r="J167" s="155">
        <v>312100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5.75" customHeight="1" x14ac:dyDescent="0.2">
      <c r="A168" s="92" t="s">
        <v>337</v>
      </c>
      <c r="B168" s="23" t="s">
        <v>443</v>
      </c>
      <c r="C168" s="23"/>
      <c r="D168" s="23"/>
      <c r="E168" s="23"/>
      <c r="F168" s="23"/>
      <c r="G168" s="23"/>
      <c r="H168" s="170">
        <f>H169</f>
        <v>2000000</v>
      </c>
      <c r="I168" s="170">
        <f>I169</f>
        <v>0</v>
      </c>
      <c r="J168" s="170">
        <f>J169</f>
        <v>2000000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5.75" customHeight="1" x14ac:dyDescent="0.2">
      <c r="A169" s="92" t="s">
        <v>447</v>
      </c>
      <c r="B169" s="128" t="s">
        <v>8</v>
      </c>
      <c r="C169" s="153"/>
      <c r="D169" s="117" t="s">
        <v>320</v>
      </c>
      <c r="E169" s="153"/>
      <c r="F169" s="153"/>
      <c r="G169" s="154"/>
      <c r="H169" s="171">
        <f>H170+H171</f>
        <v>2000000</v>
      </c>
      <c r="I169" s="171">
        <f>I170+I171</f>
        <v>0</v>
      </c>
      <c r="J169" s="171">
        <f>J170+J171</f>
        <v>2000000</v>
      </c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5.75" customHeight="1" x14ac:dyDescent="0.2">
      <c r="A170" s="92" t="s">
        <v>448</v>
      </c>
      <c r="B170" s="128"/>
      <c r="C170" s="153" t="s">
        <v>321</v>
      </c>
      <c r="D170" s="153"/>
      <c r="E170" s="153" t="s">
        <v>356</v>
      </c>
      <c r="F170" s="153"/>
      <c r="G170" s="154"/>
      <c r="H170" s="155">
        <v>2000000</v>
      </c>
      <c r="I170" s="155">
        <v>0</v>
      </c>
      <c r="J170" s="155">
        <v>2000000</v>
      </c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5.75" customHeight="1" x14ac:dyDescent="0.2">
      <c r="A171" s="92" t="s">
        <v>449</v>
      </c>
      <c r="B171" s="128"/>
      <c r="C171" s="153" t="s">
        <v>323</v>
      </c>
      <c r="D171" s="153"/>
      <c r="E171" s="153" t="s">
        <v>322</v>
      </c>
      <c r="F171" s="153"/>
      <c r="G171" s="154"/>
      <c r="H171" s="155">
        <v>0</v>
      </c>
      <c r="I171" s="155">
        <v>0</v>
      </c>
      <c r="J171" s="155">
        <v>0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5.75" customHeight="1" x14ac:dyDescent="0.2">
      <c r="A172" s="92" t="s">
        <v>240</v>
      </c>
      <c r="B172" s="26" t="s">
        <v>396</v>
      </c>
      <c r="C172" s="26"/>
      <c r="D172" s="26"/>
      <c r="E172" s="26"/>
      <c r="F172" s="26"/>
      <c r="G172" s="26"/>
      <c r="H172" s="169">
        <f>H173</f>
        <v>1355000</v>
      </c>
      <c r="I172" s="169">
        <f t="shared" ref="I172:J174" si="7">I173</f>
        <v>0</v>
      </c>
      <c r="J172" s="169">
        <f t="shared" si="7"/>
        <v>1355000</v>
      </c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5.75" customHeight="1" x14ac:dyDescent="0.2">
      <c r="A173" s="92" t="s">
        <v>241</v>
      </c>
      <c r="B173" s="128" t="s">
        <v>6</v>
      </c>
      <c r="C173" s="98"/>
      <c r="D173" s="98" t="s">
        <v>7</v>
      </c>
      <c r="E173" s="98"/>
      <c r="F173" s="98"/>
      <c r="G173" s="30"/>
      <c r="H173" s="1">
        <f>H174</f>
        <v>1355000</v>
      </c>
      <c r="I173" s="1">
        <f t="shared" si="7"/>
        <v>0</v>
      </c>
      <c r="J173" s="1">
        <f t="shared" si="7"/>
        <v>1355000</v>
      </c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5.75" customHeight="1" x14ac:dyDescent="0.2">
      <c r="A174" s="92" t="s">
        <v>370</v>
      </c>
      <c r="B174" s="84"/>
      <c r="C174" s="5"/>
      <c r="D174" s="97" t="s">
        <v>73</v>
      </c>
      <c r="E174" s="97" t="s">
        <v>74</v>
      </c>
      <c r="F174" s="97"/>
      <c r="G174" s="30"/>
      <c r="H174" s="11">
        <f>H175</f>
        <v>1355000</v>
      </c>
      <c r="I174" s="11">
        <f t="shared" si="7"/>
        <v>0</v>
      </c>
      <c r="J174" s="11">
        <f t="shared" si="7"/>
        <v>1355000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5.75" customHeight="1" x14ac:dyDescent="0.2">
      <c r="A175" s="92" t="s">
        <v>458</v>
      </c>
      <c r="B175" s="84"/>
      <c r="C175" s="5"/>
      <c r="D175" s="97"/>
      <c r="E175" s="97"/>
      <c r="F175" s="97" t="s">
        <v>324</v>
      </c>
      <c r="G175" s="30"/>
      <c r="H175" s="11">
        <v>1355000</v>
      </c>
      <c r="I175" s="11">
        <v>0</v>
      </c>
      <c r="J175" s="11">
        <v>1355000</v>
      </c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5.75" customHeight="1" x14ac:dyDescent="0.2">
      <c r="A176" s="92" t="s">
        <v>459</v>
      </c>
      <c r="B176" s="24" t="s">
        <v>452</v>
      </c>
      <c r="C176" s="26"/>
      <c r="D176" s="26"/>
      <c r="E176" s="26"/>
      <c r="F176" s="26"/>
      <c r="G176" s="165"/>
      <c r="H176" s="169">
        <f>H177+H180</f>
        <v>24175014</v>
      </c>
      <c r="I176" s="169">
        <f>I177+I180</f>
        <v>0</v>
      </c>
      <c r="J176" s="169">
        <f>J177+J180</f>
        <v>24175014</v>
      </c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5.75" customHeight="1" x14ac:dyDescent="0.2">
      <c r="A177" s="92" t="s">
        <v>460</v>
      </c>
      <c r="B177" s="128" t="s">
        <v>8</v>
      </c>
      <c r="C177" s="153"/>
      <c r="D177" s="117" t="s">
        <v>320</v>
      </c>
      <c r="E177" s="153"/>
      <c r="F177" s="153"/>
      <c r="G177" s="154"/>
      <c r="H177" s="156">
        <f>H178+H179</f>
        <v>13121569</v>
      </c>
      <c r="I177" s="156">
        <f>I178+I179</f>
        <v>0</v>
      </c>
      <c r="J177" s="156">
        <f>J178+J179</f>
        <v>13121569</v>
      </c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5.75" customHeight="1" x14ac:dyDescent="0.2">
      <c r="A178" s="92" t="s">
        <v>461</v>
      </c>
      <c r="B178" s="128"/>
      <c r="C178" s="153" t="s">
        <v>321</v>
      </c>
      <c r="D178" s="153"/>
      <c r="E178" s="153" t="s">
        <v>356</v>
      </c>
      <c r="F178" s="153"/>
      <c r="G178" s="154"/>
      <c r="H178" s="172">
        <v>10331943</v>
      </c>
      <c r="I178" s="172">
        <v>0</v>
      </c>
      <c r="J178" s="172">
        <v>10331943</v>
      </c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5.75" customHeight="1" x14ac:dyDescent="0.2">
      <c r="A179" s="92" t="s">
        <v>462</v>
      </c>
      <c r="B179" s="128"/>
      <c r="C179" s="153" t="s">
        <v>323</v>
      </c>
      <c r="D179" s="153"/>
      <c r="E179" s="153" t="s">
        <v>322</v>
      </c>
      <c r="F179" s="153"/>
      <c r="G179" s="154"/>
      <c r="H179" s="155">
        <v>2789626</v>
      </c>
      <c r="I179" s="155">
        <v>0</v>
      </c>
      <c r="J179" s="155">
        <v>2789626</v>
      </c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5.75" customHeight="1" x14ac:dyDescent="0.2">
      <c r="A180" s="92" t="s">
        <v>463</v>
      </c>
      <c r="B180" s="128" t="s">
        <v>416</v>
      </c>
      <c r="C180" s="153"/>
      <c r="D180" s="117" t="s">
        <v>11</v>
      </c>
      <c r="E180" s="153"/>
      <c r="F180" s="153"/>
      <c r="G180" s="154"/>
      <c r="H180" s="156">
        <f>H181+H183+H182</f>
        <v>11053445</v>
      </c>
      <c r="I180" s="156">
        <f>I181+I183+I182</f>
        <v>0</v>
      </c>
      <c r="J180" s="156">
        <f>J181+J183+J182</f>
        <v>11053445</v>
      </c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5.75" customHeight="1" x14ac:dyDescent="0.2">
      <c r="A181" s="92" t="s">
        <v>464</v>
      </c>
      <c r="B181" s="128"/>
      <c r="C181" s="153" t="s">
        <v>83</v>
      </c>
      <c r="D181" s="153"/>
      <c r="E181" s="153" t="s">
        <v>352</v>
      </c>
      <c r="F181" s="153"/>
      <c r="G181" s="154"/>
      <c r="H181" s="155">
        <v>6823250</v>
      </c>
      <c r="I181" s="155">
        <v>0</v>
      </c>
      <c r="J181" s="155">
        <v>6823250</v>
      </c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5.75" customHeight="1" x14ac:dyDescent="0.2">
      <c r="A182" s="92" t="s">
        <v>465</v>
      </c>
      <c r="B182" s="128"/>
      <c r="C182" s="153" t="s">
        <v>441</v>
      </c>
      <c r="D182" s="153"/>
      <c r="E182" s="153" t="s">
        <v>442</v>
      </c>
      <c r="F182" s="153"/>
      <c r="G182" s="154"/>
      <c r="H182" s="155">
        <v>1880250</v>
      </c>
      <c r="I182" s="155">
        <v>0</v>
      </c>
      <c r="J182" s="155">
        <v>1880250</v>
      </c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5.75" customHeight="1" x14ac:dyDescent="0.2">
      <c r="A183" s="92" t="s">
        <v>466</v>
      </c>
      <c r="B183" s="128"/>
      <c r="C183" s="153" t="s">
        <v>84</v>
      </c>
      <c r="D183" s="153"/>
      <c r="E183" s="153" t="s">
        <v>417</v>
      </c>
      <c r="F183" s="153"/>
      <c r="G183" s="154"/>
      <c r="H183" s="155">
        <v>2349945</v>
      </c>
      <c r="I183" s="155">
        <v>0</v>
      </c>
      <c r="J183" s="155">
        <v>2349945</v>
      </c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5.75" customHeight="1" x14ac:dyDescent="0.2">
      <c r="A184" s="92" t="s">
        <v>467</v>
      </c>
      <c r="B184" s="26" t="s">
        <v>101</v>
      </c>
      <c r="C184" s="17"/>
      <c r="D184" s="17"/>
      <c r="E184" s="17"/>
      <c r="F184" s="17"/>
      <c r="G184" s="18">
        <v>1</v>
      </c>
      <c r="H184" s="147">
        <f>H185+H190+H193+H217</f>
        <v>10358000</v>
      </c>
      <c r="I184" s="147">
        <f>I185+I190+I193+I217</f>
        <v>0</v>
      </c>
      <c r="J184" s="147">
        <f>J185+J190+J193+J217</f>
        <v>10358000</v>
      </c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5.75" customHeight="1" x14ac:dyDescent="0.2">
      <c r="A185" s="92" t="s">
        <v>468</v>
      </c>
      <c r="B185" s="25" t="s">
        <v>1</v>
      </c>
      <c r="C185" s="6"/>
      <c r="D185" s="6" t="s">
        <v>25</v>
      </c>
      <c r="E185" s="6"/>
      <c r="F185" s="6"/>
      <c r="G185" s="30"/>
      <c r="H185" s="13">
        <f>H186</f>
        <v>3138000</v>
      </c>
      <c r="I185" s="13">
        <f>I186</f>
        <v>0</v>
      </c>
      <c r="J185" s="13">
        <f>J186</f>
        <v>3138000</v>
      </c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5.75" customHeight="1" x14ac:dyDescent="0.2">
      <c r="A186" s="92" t="s">
        <v>469</v>
      </c>
      <c r="B186" s="27"/>
      <c r="C186" s="6" t="s">
        <v>26</v>
      </c>
      <c r="D186" s="6"/>
      <c r="E186" s="6" t="s">
        <v>27</v>
      </c>
      <c r="F186" s="6"/>
      <c r="G186" s="30"/>
      <c r="H186" s="13">
        <f>SUM(H187:H189)</f>
        <v>3138000</v>
      </c>
      <c r="I186" s="13">
        <f>SUM(I187:I189)</f>
        <v>0</v>
      </c>
      <c r="J186" s="13">
        <f>SUM(J187:J189)</f>
        <v>3138000</v>
      </c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5.75" customHeight="1" x14ac:dyDescent="0.2">
      <c r="A187" s="92" t="s">
        <v>470</v>
      </c>
      <c r="B187" s="39"/>
      <c r="C187" s="5"/>
      <c r="D187" s="5" t="s">
        <v>28</v>
      </c>
      <c r="E187" s="5" t="s">
        <v>29</v>
      </c>
      <c r="F187" s="5"/>
      <c r="G187" s="30"/>
      <c r="H187" s="11">
        <v>2950000</v>
      </c>
      <c r="I187" s="11">
        <v>0</v>
      </c>
      <c r="J187" s="11">
        <v>2950000</v>
      </c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5.75" customHeight="1" x14ac:dyDescent="0.2">
      <c r="A188" s="92" t="s">
        <v>471</v>
      </c>
      <c r="B188" s="27"/>
      <c r="C188" s="5"/>
      <c r="D188" s="5" t="s">
        <v>30</v>
      </c>
      <c r="E188" s="5" t="s">
        <v>201</v>
      </c>
      <c r="F188" s="5"/>
      <c r="G188" s="30"/>
      <c r="H188" s="11">
        <v>158000</v>
      </c>
      <c r="I188" s="11">
        <v>0</v>
      </c>
      <c r="J188" s="11">
        <v>158000</v>
      </c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5.75" customHeight="1" x14ac:dyDescent="0.2">
      <c r="A189" s="92" t="s">
        <v>472</v>
      </c>
      <c r="B189" s="27"/>
      <c r="C189" s="5"/>
      <c r="D189" s="109" t="s">
        <v>81</v>
      </c>
      <c r="E189" s="109" t="s">
        <v>316</v>
      </c>
      <c r="F189" s="109"/>
      <c r="G189" s="30"/>
      <c r="H189" s="11">
        <v>30000</v>
      </c>
      <c r="I189" s="11">
        <v>0</v>
      </c>
      <c r="J189" s="11">
        <v>30000</v>
      </c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5.75" customHeight="1" x14ac:dyDescent="0.2">
      <c r="A190" s="92" t="s">
        <v>473</v>
      </c>
      <c r="B190" s="25" t="s">
        <v>2</v>
      </c>
      <c r="C190" s="6"/>
      <c r="D190" s="6" t="s">
        <v>35</v>
      </c>
      <c r="E190" s="50"/>
      <c r="F190" s="50"/>
      <c r="G190" s="30"/>
      <c r="H190" s="13">
        <f>SUM(H191:H192)</f>
        <v>510000</v>
      </c>
      <c r="I190" s="13">
        <f>SUM(I191:I192)</f>
        <v>0</v>
      </c>
      <c r="J190" s="13">
        <f>SUM(J191:J192)</f>
        <v>510000</v>
      </c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5.75" customHeight="1" x14ac:dyDescent="0.2">
      <c r="A191" s="92" t="s">
        <v>474</v>
      </c>
      <c r="B191" s="27"/>
      <c r="C191" s="5"/>
      <c r="D191" s="5"/>
      <c r="E191" s="49" t="s">
        <v>36</v>
      </c>
      <c r="F191" s="5"/>
      <c r="G191" s="30"/>
      <c r="H191" s="11">
        <v>500000</v>
      </c>
      <c r="I191" s="11">
        <v>0</v>
      </c>
      <c r="J191" s="11">
        <v>500000</v>
      </c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5.75" customHeight="1" x14ac:dyDescent="0.2">
      <c r="A192" s="92" t="s">
        <v>475</v>
      </c>
      <c r="B192" s="27"/>
      <c r="C192" s="5"/>
      <c r="D192" s="5"/>
      <c r="E192" s="49" t="s">
        <v>37</v>
      </c>
      <c r="F192" s="5"/>
      <c r="G192" s="30"/>
      <c r="H192" s="11">
        <v>10000</v>
      </c>
      <c r="I192" s="11">
        <v>0</v>
      </c>
      <c r="J192" s="11">
        <v>10000</v>
      </c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5.75" customHeight="1" x14ac:dyDescent="0.2">
      <c r="A193" s="92" t="s">
        <v>476</v>
      </c>
      <c r="B193" s="25" t="s">
        <v>3</v>
      </c>
      <c r="C193" s="6"/>
      <c r="D193" s="6" t="s">
        <v>4</v>
      </c>
      <c r="E193" s="6"/>
      <c r="F193" s="6"/>
      <c r="G193" s="30"/>
      <c r="H193" s="19">
        <f>H194+H202+H210+H214+H198</f>
        <v>6710000</v>
      </c>
      <c r="I193" s="19">
        <f>I194+I202+I210+I214+I198</f>
        <v>0</v>
      </c>
      <c r="J193" s="19">
        <f>J194+J202+J210+J214+J198</f>
        <v>6710000</v>
      </c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5.75" customHeight="1" x14ac:dyDescent="0.25">
      <c r="A194" s="92" t="s">
        <v>477</v>
      </c>
      <c r="B194" s="51"/>
      <c r="C194" s="98" t="s">
        <v>38</v>
      </c>
      <c r="D194" s="139"/>
      <c r="E194" s="98" t="s">
        <v>39</v>
      </c>
      <c r="F194" s="140"/>
      <c r="G194" s="129"/>
      <c r="H194" s="1">
        <f>H196+H195</f>
        <v>450000</v>
      </c>
      <c r="I194" s="1">
        <f>I196+I195</f>
        <v>0</v>
      </c>
      <c r="J194" s="1">
        <f>J196+J195</f>
        <v>450000</v>
      </c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5.75" customHeight="1" x14ac:dyDescent="0.25">
      <c r="A195" s="92" t="s">
        <v>478</v>
      </c>
      <c r="B195" s="51"/>
      <c r="C195" s="98"/>
      <c r="D195" s="4" t="s">
        <v>40</v>
      </c>
      <c r="E195" s="4" t="s">
        <v>41</v>
      </c>
      <c r="F195" s="140"/>
      <c r="G195" s="129"/>
      <c r="H195" s="2">
        <v>50000</v>
      </c>
      <c r="I195" s="2">
        <v>0</v>
      </c>
      <c r="J195" s="2">
        <v>50000</v>
      </c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5.75" customHeight="1" x14ac:dyDescent="0.2">
      <c r="A196" s="92" t="s">
        <v>479</v>
      </c>
      <c r="B196" s="130"/>
      <c r="C196" s="4"/>
      <c r="D196" s="4" t="s">
        <v>42</v>
      </c>
      <c r="E196" s="4" t="s">
        <v>43</v>
      </c>
      <c r="F196" s="4"/>
      <c r="G196" s="129"/>
      <c r="H196" s="2">
        <f>H197</f>
        <v>400000</v>
      </c>
      <c r="I196" s="2">
        <f>I197</f>
        <v>0</v>
      </c>
      <c r="J196" s="2">
        <f>J197</f>
        <v>400000</v>
      </c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5.75" customHeight="1" x14ac:dyDescent="0.2">
      <c r="A197" s="92" t="s">
        <v>480</v>
      </c>
      <c r="B197" s="128"/>
      <c r="C197" s="98"/>
      <c r="D197" s="98"/>
      <c r="E197" s="98"/>
      <c r="F197" s="119" t="s">
        <v>44</v>
      </c>
      <c r="G197" s="129"/>
      <c r="H197" s="2">
        <v>400000</v>
      </c>
      <c r="I197" s="2">
        <v>0</v>
      </c>
      <c r="J197" s="2">
        <v>400000</v>
      </c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5.75" customHeight="1" x14ac:dyDescent="0.2">
      <c r="A198" s="92" t="s">
        <v>481</v>
      </c>
      <c r="B198" s="128"/>
      <c r="C198" s="98" t="s">
        <v>45</v>
      </c>
      <c r="D198" s="98"/>
      <c r="E198" s="98" t="s">
        <v>46</v>
      </c>
      <c r="F198" s="49"/>
      <c r="G198" s="129"/>
      <c r="H198" s="1">
        <f>H199</f>
        <v>155000</v>
      </c>
      <c r="I198" s="1">
        <f>I199</f>
        <v>0</v>
      </c>
      <c r="J198" s="1">
        <f>J199</f>
        <v>155000</v>
      </c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5.75" customHeight="1" x14ac:dyDescent="0.2">
      <c r="A199" s="92" t="s">
        <v>482</v>
      </c>
      <c r="B199" s="128"/>
      <c r="C199" s="98"/>
      <c r="D199" s="4" t="s">
        <v>48</v>
      </c>
      <c r="E199" s="4" t="s">
        <v>49</v>
      </c>
      <c r="F199" s="49"/>
      <c r="G199" s="129"/>
      <c r="H199" s="2">
        <f>H200+H201</f>
        <v>155000</v>
      </c>
      <c r="I199" s="2">
        <f>I200+I201</f>
        <v>0</v>
      </c>
      <c r="J199" s="2">
        <f>J200+J201</f>
        <v>155000</v>
      </c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5.75" customHeight="1" x14ac:dyDescent="0.2">
      <c r="A200" s="92" t="s">
        <v>483</v>
      </c>
      <c r="B200" s="128"/>
      <c r="C200" s="98"/>
      <c r="D200" s="4"/>
      <c r="E200" s="4"/>
      <c r="F200" s="49" t="s">
        <v>50</v>
      </c>
      <c r="G200" s="129"/>
      <c r="H200" s="2">
        <v>125000</v>
      </c>
      <c r="I200" s="2">
        <v>0</v>
      </c>
      <c r="J200" s="2">
        <v>125000</v>
      </c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5.75" customHeight="1" x14ac:dyDescent="0.2">
      <c r="A201" s="92" t="s">
        <v>242</v>
      </c>
      <c r="B201" s="128"/>
      <c r="C201" s="98"/>
      <c r="D201" s="4"/>
      <c r="E201" s="4"/>
      <c r="F201" s="49" t="s">
        <v>398</v>
      </c>
      <c r="G201" s="129"/>
      <c r="H201" s="2">
        <v>30000</v>
      </c>
      <c r="I201" s="2">
        <v>0</v>
      </c>
      <c r="J201" s="2">
        <v>30000</v>
      </c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5.75" customHeight="1" x14ac:dyDescent="0.25">
      <c r="A202" s="92" t="s">
        <v>243</v>
      </c>
      <c r="B202" s="51"/>
      <c r="C202" s="98" t="s">
        <v>51</v>
      </c>
      <c r="D202" s="139"/>
      <c r="E202" s="98" t="s">
        <v>52</v>
      </c>
      <c r="F202" s="139"/>
      <c r="G202" s="129"/>
      <c r="H202" s="132">
        <f>H207+H208+H203</f>
        <v>1500000</v>
      </c>
      <c r="I202" s="132">
        <f>I207+I208+I203</f>
        <v>0</v>
      </c>
      <c r="J202" s="132">
        <f>J207+J208+J203</f>
        <v>1500000</v>
      </c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5.75" customHeight="1" x14ac:dyDescent="0.2">
      <c r="A203" s="92" t="s">
        <v>244</v>
      </c>
      <c r="B203" s="130"/>
      <c r="C203" s="4"/>
      <c r="D203" s="4" t="s">
        <v>53</v>
      </c>
      <c r="E203" s="4" t="s">
        <v>54</v>
      </c>
      <c r="F203" s="4"/>
      <c r="G203" s="129"/>
      <c r="H203" s="2">
        <f>H204+H205+H206</f>
        <v>1100000</v>
      </c>
      <c r="I203" s="2">
        <f>I204+I205+I206</f>
        <v>0</v>
      </c>
      <c r="J203" s="2">
        <f>J204+J205+J206</f>
        <v>1100000</v>
      </c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5.75" customHeight="1" x14ac:dyDescent="0.2">
      <c r="A204" s="92" t="s">
        <v>245</v>
      </c>
      <c r="B204" s="130"/>
      <c r="C204" s="4"/>
      <c r="D204" s="4"/>
      <c r="E204" s="4"/>
      <c r="F204" s="49" t="s">
        <v>55</v>
      </c>
      <c r="G204" s="129"/>
      <c r="H204" s="41">
        <v>200000</v>
      </c>
      <c r="I204" s="41">
        <v>0</v>
      </c>
      <c r="J204" s="41">
        <v>200000</v>
      </c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5.75" customHeight="1" x14ac:dyDescent="0.2">
      <c r="A205" s="92" t="s">
        <v>246</v>
      </c>
      <c r="B205" s="130"/>
      <c r="C205" s="4"/>
      <c r="D205" s="4"/>
      <c r="E205" s="4"/>
      <c r="F205" s="49" t="s">
        <v>56</v>
      </c>
      <c r="G205" s="129"/>
      <c r="H205" s="41">
        <v>700000</v>
      </c>
      <c r="I205" s="41">
        <v>0</v>
      </c>
      <c r="J205" s="41">
        <v>700000</v>
      </c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5.75" customHeight="1" x14ac:dyDescent="0.2">
      <c r="A206" s="92" t="s">
        <v>247</v>
      </c>
      <c r="B206" s="130"/>
      <c r="C206" s="4"/>
      <c r="D206" s="4"/>
      <c r="E206" s="4"/>
      <c r="F206" s="49" t="s">
        <v>57</v>
      </c>
      <c r="G206" s="129"/>
      <c r="H206" s="2">
        <v>200000</v>
      </c>
      <c r="I206" s="2">
        <v>0</v>
      </c>
      <c r="J206" s="2">
        <v>200000</v>
      </c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5.75" customHeight="1" x14ac:dyDescent="0.2">
      <c r="A207" s="92" t="s">
        <v>248</v>
      </c>
      <c r="B207" s="130"/>
      <c r="C207" s="4"/>
      <c r="D207" s="4" t="s">
        <v>58</v>
      </c>
      <c r="E207" s="212" t="s">
        <v>59</v>
      </c>
      <c r="F207" s="213"/>
      <c r="G207" s="129"/>
      <c r="H207" s="2">
        <v>200000</v>
      </c>
      <c r="I207" s="2">
        <v>0</v>
      </c>
      <c r="J207" s="2">
        <v>200000</v>
      </c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5.75" customHeight="1" x14ac:dyDescent="0.2">
      <c r="A208" s="92" t="s">
        <v>371</v>
      </c>
      <c r="B208" s="130"/>
      <c r="C208" s="4"/>
      <c r="D208" s="4" t="s">
        <v>60</v>
      </c>
      <c r="E208" s="4" t="s">
        <v>61</v>
      </c>
      <c r="F208" s="4"/>
      <c r="G208" s="129"/>
      <c r="H208" s="2">
        <f>H209</f>
        <v>200000</v>
      </c>
      <c r="I208" s="2">
        <f>I209</f>
        <v>0</v>
      </c>
      <c r="J208" s="2">
        <f>J209</f>
        <v>200000</v>
      </c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5.75" customHeight="1" x14ac:dyDescent="0.2">
      <c r="A209" s="92" t="s">
        <v>372</v>
      </c>
      <c r="B209" s="130"/>
      <c r="C209" s="4"/>
      <c r="D209" s="4"/>
      <c r="E209" s="4"/>
      <c r="F209" s="49" t="s">
        <v>62</v>
      </c>
      <c r="G209" s="129"/>
      <c r="H209" s="41">
        <v>200000</v>
      </c>
      <c r="I209" s="41">
        <v>0</v>
      </c>
      <c r="J209" s="41">
        <v>200000</v>
      </c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5.75" customHeight="1" x14ac:dyDescent="0.2">
      <c r="A210" s="92" t="s">
        <v>373</v>
      </c>
      <c r="B210" s="130"/>
      <c r="C210" s="98" t="s">
        <v>63</v>
      </c>
      <c r="D210" s="98" t="s">
        <v>199</v>
      </c>
      <c r="E210" s="4"/>
      <c r="F210" s="49"/>
      <c r="G210" s="129"/>
      <c r="H210" s="1">
        <f>H212+H213</f>
        <v>105000</v>
      </c>
      <c r="I210" s="1">
        <f>I212+I213</f>
        <v>0</v>
      </c>
      <c r="J210" s="1">
        <f>J212+J213</f>
        <v>105000</v>
      </c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5.75" customHeight="1" x14ac:dyDescent="0.2">
      <c r="A211" s="92" t="s">
        <v>374</v>
      </c>
      <c r="B211" s="130"/>
      <c r="C211" s="98"/>
      <c r="D211" s="4" t="s">
        <v>65</v>
      </c>
      <c r="E211" s="4" t="s">
        <v>66</v>
      </c>
      <c r="F211" s="49"/>
      <c r="G211" s="129"/>
      <c r="H211" s="2">
        <f>H212</f>
        <v>105000</v>
      </c>
      <c r="I211" s="2">
        <f>I212</f>
        <v>0</v>
      </c>
      <c r="J211" s="2">
        <f>J212</f>
        <v>105000</v>
      </c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5.75" customHeight="1" x14ac:dyDescent="0.2">
      <c r="A212" s="92" t="s">
        <v>375</v>
      </c>
      <c r="B212" s="130"/>
      <c r="C212" s="98"/>
      <c r="D212" s="4"/>
      <c r="E212" s="4"/>
      <c r="F212" s="49" t="s">
        <v>67</v>
      </c>
      <c r="G212" s="129"/>
      <c r="H212" s="2">
        <v>105000</v>
      </c>
      <c r="I212" s="2">
        <v>0</v>
      </c>
      <c r="J212" s="2">
        <v>105000</v>
      </c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5.75" customHeight="1" x14ac:dyDescent="0.2">
      <c r="A213" s="92" t="s">
        <v>376</v>
      </c>
      <c r="B213" s="130"/>
      <c r="C213" s="98"/>
      <c r="D213" s="4" t="s">
        <v>402</v>
      </c>
      <c r="E213" s="4" t="s">
        <v>403</v>
      </c>
      <c r="F213" s="49"/>
      <c r="G213" s="129"/>
      <c r="H213" s="2">
        <v>0</v>
      </c>
      <c r="I213" s="2">
        <v>0</v>
      </c>
      <c r="J213" s="2">
        <v>0</v>
      </c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5.75" customHeight="1" x14ac:dyDescent="0.25">
      <c r="A214" s="92" t="s">
        <v>377</v>
      </c>
      <c r="B214" s="51"/>
      <c r="C214" s="98" t="s">
        <v>68</v>
      </c>
      <c r="D214" s="139"/>
      <c r="E214" s="98" t="s">
        <v>69</v>
      </c>
      <c r="F214" s="139"/>
      <c r="G214" s="129"/>
      <c r="H214" s="1">
        <f>H215+H216</f>
        <v>4500000</v>
      </c>
      <c r="I214" s="1">
        <f>I215+I216</f>
        <v>0</v>
      </c>
      <c r="J214" s="1">
        <f>J215+J216</f>
        <v>4500000</v>
      </c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5.75" customHeight="1" x14ac:dyDescent="0.2">
      <c r="A215" s="92" t="s">
        <v>378</v>
      </c>
      <c r="B215" s="130"/>
      <c r="C215" s="4"/>
      <c r="D215" s="4" t="s">
        <v>70</v>
      </c>
      <c r="E215" s="4" t="s">
        <v>71</v>
      </c>
      <c r="F215" s="4"/>
      <c r="G215" s="129"/>
      <c r="H215" s="41">
        <v>800000</v>
      </c>
      <c r="I215" s="41">
        <v>0</v>
      </c>
      <c r="J215" s="41">
        <v>800000</v>
      </c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5.75" customHeight="1" x14ac:dyDescent="0.2">
      <c r="A216" s="92" t="s">
        <v>379</v>
      </c>
      <c r="B216" s="130"/>
      <c r="C216" s="4"/>
      <c r="D216" s="4" t="s">
        <v>88</v>
      </c>
      <c r="E216" s="4" t="s">
        <v>359</v>
      </c>
      <c r="F216" s="4"/>
      <c r="G216" s="129"/>
      <c r="H216" s="2">
        <v>3700000</v>
      </c>
      <c r="I216" s="2">
        <v>0</v>
      </c>
      <c r="J216" s="2">
        <v>3700000</v>
      </c>
      <c r="K216" s="34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5.75" customHeight="1" x14ac:dyDescent="0.2">
      <c r="A217" s="92" t="s">
        <v>380</v>
      </c>
      <c r="B217" s="162" t="s">
        <v>319</v>
      </c>
      <c r="C217" s="114"/>
      <c r="D217" s="163" t="s">
        <v>320</v>
      </c>
      <c r="E217" s="114"/>
      <c r="F217" s="114"/>
      <c r="G217" s="157"/>
      <c r="H217" s="132">
        <f>H219+H218</f>
        <v>0</v>
      </c>
      <c r="I217" s="132">
        <f>I219+I218</f>
        <v>0</v>
      </c>
      <c r="J217" s="132">
        <f>J219+J218</f>
        <v>0</v>
      </c>
      <c r="K217" s="34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5.75" customHeight="1" x14ac:dyDescent="0.2">
      <c r="A218" s="92" t="s">
        <v>381</v>
      </c>
      <c r="B218" s="162"/>
      <c r="C218" s="164" t="s">
        <v>347</v>
      </c>
      <c r="D218" s="163"/>
      <c r="E218" s="164" t="s">
        <v>348</v>
      </c>
      <c r="F218" s="114"/>
      <c r="G218" s="157"/>
      <c r="H218" s="41">
        <v>0</v>
      </c>
      <c r="I218" s="41">
        <v>0</v>
      </c>
      <c r="J218" s="41">
        <v>0</v>
      </c>
      <c r="K218" s="34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5.75" customHeight="1" x14ac:dyDescent="0.2">
      <c r="A219" s="92" t="s">
        <v>382</v>
      </c>
      <c r="B219" s="27"/>
      <c r="C219" s="4" t="s">
        <v>323</v>
      </c>
      <c r="D219" s="5"/>
      <c r="E219" s="4" t="s">
        <v>322</v>
      </c>
      <c r="F219" s="49"/>
      <c r="G219" s="30"/>
      <c r="H219" s="11">
        <v>0</v>
      </c>
      <c r="I219" s="11">
        <v>0</v>
      </c>
      <c r="J219" s="11">
        <v>0</v>
      </c>
      <c r="K219" s="34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s="184" customFormat="1" ht="15.75" customHeight="1" x14ac:dyDescent="0.2">
      <c r="A220" s="92" t="s">
        <v>383</v>
      </c>
      <c r="B220" s="26" t="s">
        <v>457</v>
      </c>
      <c r="C220" s="26"/>
      <c r="D220" s="26"/>
      <c r="E220" s="26"/>
      <c r="F220" s="26"/>
      <c r="G220" s="26"/>
      <c r="H220" s="26"/>
      <c r="I220" s="185">
        <f>I221</f>
        <v>370943</v>
      </c>
      <c r="J220" s="185">
        <f>J221</f>
        <v>370943</v>
      </c>
      <c r="K220" s="34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s="184" customFormat="1" ht="15.75" customHeight="1" x14ac:dyDescent="0.2">
      <c r="A221" s="92" t="s">
        <v>384</v>
      </c>
      <c r="B221" s="25" t="s">
        <v>1</v>
      </c>
      <c r="C221" s="6"/>
      <c r="D221" s="6" t="s">
        <v>25</v>
      </c>
      <c r="E221" s="6"/>
      <c r="F221" s="6"/>
      <c r="G221" s="30"/>
      <c r="H221" s="13">
        <f>H222</f>
        <v>0</v>
      </c>
      <c r="I221" s="13">
        <f>I222</f>
        <v>370943</v>
      </c>
      <c r="J221" s="13">
        <f>J222</f>
        <v>370943</v>
      </c>
      <c r="K221" s="34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s="184" customFormat="1" ht="15.75" customHeight="1" x14ac:dyDescent="0.2">
      <c r="A222" s="92" t="s">
        <v>385</v>
      </c>
      <c r="B222" s="27"/>
      <c r="C222" s="6" t="s">
        <v>26</v>
      </c>
      <c r="D222" s="6"/>
      <c r="E222" s="6" t="s">
        <v>27</v>
      </c>
      <c r="F222" s="6"/>
      <c r="G222" s="30"/>
      <c r="H222" s="13">
        <f>H223</f>
        <v>0</v>
      </c>
      <c r="I222" s="13">
        <f>SUM(I223:I225)</f>
        <v>370943</v>
      </c>
      <c r="J222" s="13">
        <f>J223</f>
        <v>370943</v>
      </c>
      <c r="K222" s="34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s="184" customFormat="1" ht="15.75" customHeight="1" x14ac:dyDescent="0.2">
      <c r="A223" s="92" t="s">
        <v>386</v>
      </c>
      <c r="B223" s="39"/>
      <c r="C223" s="5"/>
      <c r="D223" s="5" t="s">
        <v>28</v>
      </c>
      <c r="E223" s="5" t="s">
        <v>29</v>
      </c>
      <c r="F223" s="5"/>
      <c r="G223" s="30"/>
      <c r="H223" s="11">
        <v>0</v>
      </c>
      <c r="I223" s="11">
        <v>370943</v>
      </c>
      <c r="J223" s="11">
        <v>370943</v>
      </c>
      <c r="K223" s="34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5.75" customHeight="1" x14ac:dyDescent="0.2">
      <c r="A224" s="92" t="s">
        <v>249</v>
      </c>
      <c r="B224" s="26" t="s">
        <v>90</v>
      </c>
      <c r="C224" s="17"/>
      <c r="D224" s="17"/>
      <c r="E224" s="17"/>
      <c r="F224" s="17"/>
      <c r="G224" s="18"/>
      <c r="H224" s="147">
        <f t="shared" ref="H224:J225" si="8">H225</f>
        <v>3500000</v>
      </c>
      <c r="I224" s="147">
        <f t="shared" si="8"/>
        <v>0</v>
      </c>
      <c r="J224" s="147">
        <f t="shared" si="8"/>
        <v>3500000</v>
      </c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5.75" customHeight="1" x14ac:dyDescent="0.2">
      <c r="A225" s="92" t="s">
        <v>250</v>
      </c>
      <c r="B225" s="58" t="s">
        <v>5</v>
      </c>
      <c r="C225" s="57"/>
      <c r="D225" s="16" t="s">
        <v>89</v>
      </c>
      <c r="E225" s="16"/>
      <c r="F225" s="16"/>
      <c r="G225" s="30"/>
      <c r="H225" s="13">
        <f t="shared" si="8"/>
        <v>3500000</v>
      </c>
      <c r="I225" s="13">
        <f t="shared" si="8"/>
        <v>0</v>
      </c>
      <c r="J225" s="13">
        <f t="shared" si="8"/>
        <v>3500000</v>
      </c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5.75" customHeight="1" x14ac:dyDescent="0.2">
      <c r="A226" s="92" t="s">
        <v>251</v>
      </c>
      <c r="B226" s="27"/>
      <c r="C226" s="6" t="s">
        <v>91</v>
      </c>
      <c r="D226" s="6"/>
      <c r="E226" s="6" t="s">
        <v>92</v>
      </c>
      <c r="F226" s="6"/>
      <c r="G226" s="30"/>
      <c r="H226" s="13">
        <f>SUM(H227:H227)</f>
        <v>3500000</v>
      </c>
      <c r="I226" s="13">
        <f>SUM(I227:I227)</f>
        <v>0</v>
      </c>
      <c r="J226" s="13">
        <f>SUM(J227:J227)</f>
        <v>3500000</v>
      </c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5.75" customHeight="1" x14ac:dyDescent="0.2">
      <c r="A227" s="92" t="s">
        <v>252</v>
      </c>
      <c r="B227" s="27"/>
      <c r="C227" s="5"/>
      <c r="D227" s="5"/>
      <c r="E227" s="5"/>
      <c r="F227" s="4" t="s">
        <v>93</v>
      </c>
      <c r="G227" s="30"/>
      <c r="H227" s="11">
        <v>3500000</v>
      </c>
      <c r="I227" s="11">
        <v>0</v>
      </c>
      <c r="J227" s="11">
        <v>3500000</v>
      </c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5.75" customHeight="1" x14ac:dyDescent="0.2">
      <c r="A228" s="92" t="s">
        <v>253</v>
      </c>
      <c r="B228" s="26" t="s">
        <v>1</v>
      </c>
      <c r="C228" s="17"/>
      <c r="D228" s="17" t="s">
        <v>25</v>
      </c>
      <c r="E228" s="17"/>
      <c r="F228" s="17"/>
      <c r="G228" s="137" t="s">
        <v>419</v>
      </c>
      <c r="H228" s="15">
        <f>H11+H55+H111+H185</f>
        <v>19557000</v>
      </c>
      <c r="I228" s="15">
        <f>I11+I55+I111+I185+I220</f>
        <v>3836417</v>
      </c>
      <c r="J228" s="15">
        <f>J11+J55+J111+J185+J220</f>
        <v>23393417</v>
      </c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5.75" customHeight="1" x14ac:dyDescent="0.2">
      <c r="A229" s="92" t="s">
        <v>426</v>
      </c>
      <c r="B229" s="26" t="s">
        <v>2</v>
      </c>
      <c r="C229" s="17"/>
      <c r="D229" s="17" t="s">
        <v>35</v>
      </c>
      <c r="E229" s="86"/>
      <c r="F229" s="86"/>
      <c r="G229" s="18"/>
      <c r="H229" s="15">
        <f>H15+H59+H119+H190</f>
        <v>3360000</v>
      </c>
      <c r="I229" s="15">
        <f>I15+I59+I119+I190</f>
        <v>444123</v>
      </c>
      <c r="J229" s="15">
        <f>J15+J59+J119+J190</f>
        <v>3804123</v>
      </c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5.75" customHeight="1" x14ac:dyDescent="0.2">
      <c r="A230" s="92" t="s">
        <v>427</v>
      </c>
      <c r="B230" s="26" t="s">
        <v>3</v>
      </c>
      <c r="C230" s="17"/>
      <c r="D230" s="17" t="s">
        <v>4</v>
      </c>
      <c r="E230" s="17"/>
      <c r="F230" s="17"/>
      <c r="G230" s="18"/>
      <c r="H230" s="15">
        <f>H18+H26+H35+H66+H89+H100+H122+H193+H61+H81</f>
        <v>35931500</v>
      </c>
      <c r="I230" s="15">
        <f>I18+I26+I35+I66+I89+I100+I122+I193+I61+I81</f>
        <v>999400</v>
      </c>
      <c r="J230" s="15">
        <f>J18+J26+J35+J66+J89+J100+J122+J193+J61+J81</f>
        <v>36930900</v>
      </c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5.75" customHeight="1" x14ac:dyDescent="0.2">
      <c r="A231" s="92" t="s">
        <v>428</v>
      </c>
      <c r="B231" s="26" t="s">
        <v>5</v>
      </c>
      <c r="C231" s="61"/>
      <c r="D231" s="17" t="s">
        <v>89</v>
      </c>
      <c r="E231" s="17"/>
      <c r="F231" s="17"/>
      <c r="G231" s="18"/>
      <c r="H231" s="15">
        <f>H226</f>
        <v>3500000</v>
      </c>
      <c r="I231" s="15">
        <f>I226</f>
        <v>0</v>
      </c>
      <c r="J231" s="15">
        <f>J226</f>
        <v>3500000</v>
      </c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5.75" customHeight="1" x14ac:dyDescent="0.2">
      <c r="A232" s="92" t="s">
        <v>405</v>
      </c>
      <c r="B232" s="26" t="s">
        <v>6</v>
      </c>
      <c r="C232" s="17"/>
      <c r="D232" s="17" t="s">
        <v>7</v>
      </c>
      <c r="E232" s="17"/>
      <c r="F232" s="17"/>
      <c r="G232" s="87"/>
      <c r="H232" s="15">
        <f>+H142+H173+H158</f>
        <v>48639176</v>
      </c>
      <c r="I232" s="15">
        <f>+I142+I173+I158</f>
        <v>36123163</v>
      </c>
      <c r="J232" s="15">
        <f>+J142+J173+J158</f>
        <v>84762339</v>
      </c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5.75" customHeight="1" x14ac:dyDescent="0.2">
      <c r="A233" s="92" t="s">
        <v>406</v>
      </c>
      <c r="B233" s="26" t="s">
        <v>8</v>
      </c>
      <c r="C233" s="17"/>
      <c r="D233" s="198" t="s">
        <v>9</v>
      </c>
      <c r="E233" s="202"/>
      <c r="F233" s="203"/>
      <c r="G233" s="18"/>
      <c r="H233" s="15">
        <f>H96+H75+H146+H165+H217+H177+H169</f>
        <v>28314894</v>
      </c>
      <c r="I233" s="15">
        <f>I96+I75+I146+I165+I217+I177+I169</f>
        <v>0</v>
      </c>
      <c r="J233" s="15">
        <f>J96+J75+J146+J165+J217+J177+J169</f>
        <v>28314894</v>
      </c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5.75" customHeight="1" x14ac:dyDescent="0.2">
      <c r="A234" s="92" t="s">
        <v>429</v>
      </c>
      <c r="B234" s="26" t="s">
        <v>10</v>
      </c>
      <c r="C234" s="17"/>
      <c r="D234" s="198" t="s">
        <v>95</v>
      </c>
      <c r="E234" s="202"/>
      <c r="F234" s="203"/>
      <c r="G234" s="18"/>
      <c r="H234" s="15">
        <f>H151+H78+H51+H180</f>
        <v>50978445</v>
      </c>
      <c r="I234" s="15">
        <f>I151+I78+I51+I180</f>
        <v>0</v>
      </c>
      <c r="J234" s="15">
        <f>J151+J78+J51+J180</f>
        <v>50978445</v>
      </c>
      <c r="K234" s="34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5.75" customHeight="1" x14ac:dyDescent="0.2">
      <c r="A235" s="92" t="s">
        <v>407</v>
      </c>
      <c r="B235" s="26" t="s">
        <v>12</v>
      </c>
      <c r="C235" s="17"/>
      <c r="D235" s="17" t="s">
        <v>13</v>
      </c>
      <c r="E235" s="17"/>
      <c r="F235" s="17"/>
      <c r="G235" s="87"/>
      <c r="H235" s="15">
        <v>0</v>
      </c>
      <c r="I235" s="15">
        <v>0</v>
      </c>
      <c r="J235" s="15">
        <v>0</v>
      </c>
      <c r="K235" s="34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5.75" customHeight="1" x14ac:dyDescent="0.2">
      <c r="A236" s="92" t="s">
        <v>254</v>
      </c>
      <c r="B236" s="26" t="s">
        <v>15</v>
      </c>
      <c r="C236" s="17"/>
      <c r="D236" s="17" t="s">
        <v>14</v>
      </c>
      <c r="E236" s="17"/>
      <c r="F236" s="17"/>
      <c r="G236" s="18"/>
      <c r="H236" s="12">
        <f>H155</f>
        <v>2520307</v>
      </c>
      <c r="I236" s="12">
        <f>I155</f>
        <v>701819</v>
      </c>
      <c r="J236" s="12">
        <f>J155</f>
        <v>3222126</v>
      </c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5.75" customHeight="1" x14ac:dyDescent="0.2">
      <c r="A237" s="92" t="s">
        <v>255</v>
      </c>
      <c r="B237" s="26" t="s">
        <v>102</v>
      </c>
      <c r="C237" s="17"/>
      <c r="D237" s="17"/>
      <c r="E237" s="17"/>
      <c r="F237" s="17"/>
      <c r="G237" s="18">
        <v>13</v>
      </c>
      <c r="H237" s="15">
        <f>H10+H25+H34+H54+H65+H88+H99+H110+H184+H224+H81+H172+H154+H164+H157+H176+H168</f>
        <v>192801322</v>
      </c>
      <c r="I237" s="15">
        <f>I10+I25+I34+I54+I65+I88+I99+I110+I184+I224+I81+I172+I154+I164+I157+I176+I168+I220</f>
        <v>42104922</v>
      </c>
      <c r="J237" s="15">
        <f>J10+J25+J34+J54+J65+J88+J99+J110+J184+J224+J81+J172+J154+J164+J157+J176+J168+J220</f>
        <v>234906244</v>
      </c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5.75" customHeight="1" x14ac:dyDescent="0.2">
      <c r="A238" s="92" t="s">
        <v>430</v>
      </c>
      <c r="B238" s="27"/>
      <c r="C238" s="5"/>
      <c r="D238" s="5"/>
      <c r="E238" s="5"/>
      <c r="F238" s="5"/>
      <c r="G238" s="30"/>
      <c r="H238" s="11"/>
      <c r="I238" s="21"/>
      <c r="J238" s="34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5.75" customHeight="1" x14ac:dyDescent="0.2">
      <c r="A239" s="92" t="s">
        <v>256</v>
      </c>
      <c r="B239" s="128" t="s">
        <v>397</v>
      </c>
      <c r="C239" s="6"/>
      <c r="D239" s="6"/>
      <c r="E239" s="6"/>
      <c r="F239" s="6"/>
      <c r="G239" s="30"/>
      <c r="H239" s="11"/>
      <c r="I239" s="34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5.75" customHeight="1" x14ac:dyDescent="0.2">
      <c r="A240" s="92" t="s">
        <v>435</v>
      </c>
      <c r="B240" s="24" t="s">
        <v>360</v>
      </c>
      <c r="C240" s="17"/>
      <c r="D240" s="17"/>
      <c r="E240" s="17"/>
      <c r="F240" s="17"/>
      <c r="G240" s="18">
        <v>3</v>
      </c>
      <c r="H240" s="15">
        <f>H241+H249</f>
        <v>15213000</v>
      </c>
      <c r="I240" s="15">
        <f>I241+I249</f>
        <v>420274</v>
      </c>
      <c r="J240" s="15">
        <f>J241+J249</f>
        <v>15633274</v>
      </c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5.75" customHeight="1" x14ac:dyDescent="0.2">
      <c r="A241" s="92" t="s">
        <v>436</v>
      </c>
      <c r="B241" s="25" t="s">
        <v>1</v>
      </c>
      <c r="C241" s="6"/>
      <c r="D241" s="6" t="s">
        <v>25</v>
      </c>
      <c r="E241" s="6"/>
      <c r="F241" s="6"/>
      <c r="G241" s="30"/>
      <c r="H241" s="13">
        <f>H242</f>
        <v>13133000</v>
      </c>
      <c r="I241" s="13">
        <f>I242</f>
        <v>420274</v>
      </c>
      <c r="J241" s="13">
        <f>J242</f>
        <v>13553274</v>
      </c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5.75" customHeight="1" x14ac:dyDescent="0.2">
      <c r="A242" s="92" t="s">
        <v>257</v>
      </c>
      <c r="B242" s="27"/>
      <c r="C242" s="6" t="s">
        <v>26</v>
      </c>
      <c r="D242" s="6"/>
      <c r="E242" s="6" t="s">
        <v>27</v>
      </c>
      <c r="F242" s="6"/>
      <c r="G242" s="30"/>
      <c r="H242" s="13">
        <f>H243++H244+H246+H248+H245+H247</f>
        <v>13133000</v>
      </c>
      <c r="I242" s="13">
        <f>I243++I244+I246+I248+I245+I247</f>
        <v>420274</v>
      </c>
      <c r="J242" s="13">
        <f>J243++J244+J246+J248+J245+J247</f>
        <v>13553274</v>
      </c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5.75" customHeight="1" x14ac:dyDescent="0.2">
      <c r="A243" s="92" t="s">
        <v>387</v>
      </c>
      <c r="B243" s="39"/>
      <c r="C243" s="5"/>
      <c r="D243" s="5" t="s">
        <v>28</v>
      </c>
      <c r="E243" s="5" t="s">
        <v>29</v>
      </c>
      <c r="F243" s="5"/>
      <c r="G243" s="30"/>
      <c r="H243" s="11">
        <v>11600000</v>
      </c>
      <c r="I243" s="11">
        <v>0</v>
      </c>
      <c r="J243" s="11">
        <v>11600000</v>
      </c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5.75" customHeight="1" x14ac:dyDescent="0.2">
      <c r="A244" s="92" t="s">
        <v>258</v>
      </c>
      <c r="B244" s="27"/>
      <c r="C244" s="5"/>
      <c r="D244" s="5" t="s">
        <v>30</v>
      </c>
      <c r="E244" s="4" t="s">
        <v>362</v>
      </c>
      <c r="F244" s="5"/>
      <c r="G244" s="30"/>
      <c r="H244" s="11">
        <v>513000</v>
      </c>
      <c r="I244" s="11">
        <v>0</v>
      </c>
      <c r="J244" s="11">
        <v>513000</v>
      </c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5.75" customHeight="1" x14ac:dyDescent="0.2">
      <c r="A245" s="92" t="s">
        <v>259</v>
      </c>
      <c r="B245" s="27"/>
      <c r="C245" s="5"/>
      <c r="D245" s="57" t="s">
        <v>79</v>
      </c>
      <c r="E245" s="4" t="s">
        <v>80</v>
      </c>
      <c r="F245" s="5"/>
      <c r="G245" s="30"/>
      <c r="H245" s="11">
        <v>300000</v>
      </c>
      <c r="I245" s="11">
        <v>0</v>
      </c>
      <c r="J245" s="11">
        <v>300000</v>
      </c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5.75" customHeight="1" x14ac:dyDescent="0.2">
      <c r="A246" s="92" t="s">
        <v>260</v>
      </c>
      <c r="B246" s="27"/>
      <c r="C246" s="5"/>
      <c r="D246" s="5" t="s">
        <v>99</v>
      </c>
      <c r="E246" s="5" t="s">
        <v>100</v>
      </c>
      <c r="F246" s="5"/>
      <c r="G246" s="30"/>
      <c r="H246" s="11">
        <v>70000</v>
      </c>
      <c r="I246" s="11">
        <v>0</v>
      </c>
      <c r="J246" s="11">
        <v>70000</v>
      </c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5.75" customHeight="1" x14ac:dyDescent="0.2">
      <c r="A247" s="92" t="s">
        <v>261</v>
      </c>
      <c r="B247" s="27"/>
      <c r="C247" s="5"/>
      <c r="D247" s="5" t="s">
        <v>81</v>
      </c>
      <c r="E247" s="107" t="s">
        <v>316</v>
      </c>
      <c r="F247" s="115"/>
      <c r="G247" s="115"/>
      <c r="H247" s="116">
        <v>70000</v>
      </c>
      <c r="I247" s="116">
        <v>0</v>
      </c>
      <c r="J247" s="116">
        <v>70000</v>
      </c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5.75" customHeight="1" x14ac:dyDescent="0.2">
      <c r="A248" s="92" t="s">
        <v>262</v>
      </c>
      <c r="B248" s="27"/>
      <c r="C248" s="5"/>
      <c r="D248" s="4" t="s">
        <v>317</v>
      </c>
      <c r="E248" s="57" t="s">
        <v>304</v>
      </c>
      <c r="F248" s="126"/>
      <c r="G248" s="113"/>
      <c r="H248" s="127">
        <v>580000</v>
      </c>
      <c r="I248" s="127">
        <v>420274</v>
      </c>
      <c r="J248" s="127">
        <v>1000274</v>
      </c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5.75" customHeight="1" x14ac:dyDescent="0.2">
      <c r="A249" s="92" t="s">
        <v>263</v>
      </c>
      <c r="B249" s="25" t="s">
        <v>2</v>
      </c>
      <c r="C249" s="6"/>
      <c r="D249" s="6" t="s">
        <v>35</v>
      </c>
      <c r="E249" s="50"/>
      <c r="F249" s="50"/>
      <c r="G249" s="30"/>
      <c r="H249" s="13">
        <f>H250+H251</f>
        <v>2080000</v>
      </c>
      <c r="I249" s="13">
        <f>I250+I251</f>
        <v>0</v>
      </c>
      <c r="J249" s="13">
        <f>J250+J251</f>
        <v>2080000</v>
      </c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5.75" customHeight="1" x14ac:dyDescent="0.2">
      <c r="A250" s="92" t="s">
        <v>264</v>
      </c>
      <c r="B250" s="27"/>
      <c r="C250" s="5"/>
      <c r="D250" s="5"/>
      <c r="E250" s="49" t="s">
        <v>36</v>
      </c>
      <c r="F250" s="5"/>
      <c r="G250" s="30"/>
      <c r="H250" s="11">
        <v>2000000</v>
      </c>
      <c r="I250" s="11">
        <v>0</v>
      </c>
      <c r="J250" s="11">
        <v>2000000</v>
      </c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5.75" customHeight="1" x14ac:dyDescent="0.2">
      <c r="A251" s="92" t="s">
        <v>388</v>
      </c>
      <c r="B251" s="27"/>
      <c r="C251" s="5"/>
      <c r="D251" s="5"/>
      <c r="E251" s="49" t="s">
        <v>37</v>
      </c>
      <c r="F251" s="5"/>
      <c r="G251" s="30"/>
      <c r="H251" s="11">
        <v>80000</v>
      </c>
      <c r="I251" s="11">
        <v>0</v>
      </c>
      <c r="J251" s="11">
        <v>80000</v>
      </c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5.75" customHeight="1" x14ac:dyDescent="0.2">
      <c r="A252" s="92" t="s">
        <v>389</v>
      </c>
      <c r="B252" s="141" t="s">
        <v>361</v>
      </c>
      <c r="C252" s="94"/>
      <c r="D252" s="94"/>
      <c r="E252" s="142"/>
      <c r="F252" s="94"/>
      <c r="G252" s="143"/>
      <c r="H252" s="146">
        <f>H253+H274+H278</f>
        <v>7247000</v>
      </c>
      <c r="I252" s="146">
        <f>I253+I274+I278</f>
        <v>-800274</v>
      </c>
      <c r="J252" s="146">
        <f>J253+J274+J278</f>
        <v>6446726</v>
      </c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5.75" customHeight="1" x14ac:dyDescent="0.2">
      <c r="A253" s="92" t="s">
        <v>390</v>
      </c>
      <c r="B253" s="58" t="s">
        <v>3</v>
      </c>
      <c r="C253" s="16"/>
      <c r="D253" s="16" t="s">
        <v>4</v>
      </c>
      <c r="E253" s="16"/>
      <c r="F253" s="16"/>
      <c r="G253" s="59"/>
      <c r="H253" s="19">
        <f>H254+H257+H261+H269+H271</f>
        <v>5522000</v>
      </c>
      <c r="I253" s="19">
        <f>I254+I257+I261+I269+I271</f>
        <v>-115274</v>
      </c>
      <c r="J253" s="19">
        <f>J254+J257+J261+J269+J271</f>
        <v>5406726</v>
      </c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5.75" customHeight="1" x14ac:dyDescent="0.25">
      <c r="A254" s="92" t="s">
        <v>391</v>
      </c>
      <c r="B254" s="51"/>
      <c r="C254" s="6" t="s">
        <v>38</v>
      </c>
      <c r="D254" s="49"/>
      <c r="E254" s="6" t="s">
        <v>39</v>
      </c>
      <c r="F254" s="85"/>
      <c r="G254" s="54"/>
      <c r="H254" s="13">
        <f>H255+H256</f>
        <v>897000</v>
      </c>
      <c r="I254" s="13">
        <f>I255+I256</f>
        <v>-150000</v>
      </c>
      <c r="J254" s="13">
        <f>J255+J256</f>
        <v>747000</v>
      </c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5.75" customHeight="1" x14ac:dyDescent="0.25">
      <c r="A255" s="92" t="s">
        <v>265</v>
      </c>
      <c r="B255" s="51"/>
      <c r="C255" s="6"/>
      <c r="D255" s="5" t="s">
        <v>40</v>
      </c>
      <c r="E255" s="5" t="s">
        <v>41</v>
      </c>
      <c r="F255" s="5"/>
      <c r="G255" s="54"/>
      <c r="H255" s="41">
        <v>337000</v>
      </c>
      <c r="I255" s="41">
        <v>0</v>
      </c>
      <c r="J255" s="41">
        <v>337000</v>
      </c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5.75" customHeight="1" x14ac:dyDescent="0.2">
      <c r="A256" s="92" t="s">
        <v>266</v>
      </c>
      <c r="B256" s="27"/>
      <c r="C256" s="5"/>
      <c r="D256" s="5" t="s">
        <v>42</v>
      </c>
      <c r="E256" s="5" t="s">
        <v>43</v>
      </c>
      <c r="F256" s="5"/>
      <c r="G256" s="30"/>
      <c r="H256" s="41">
        <v>560000</v>
      </c>
      <c r="I256" s="41">
        <v>-150000</v>
      </c>
      <c r="J256" s="41">
        <v>410000</v>
      </c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5.75" customHeight="1" x14ac:dyDescent="0.25">
      <c r="A257" s="92" t="s">
        <v>267</v>
      </c>
      <c r="B257" s="51"/>
      <c r="C257" s="6" t="s">
        <v>45</v>
      </c>
      <c r="D257" s="49"/>
      <c r="E257" s="6" t="s">
        <v>46</v>
      </c>
      <c r="F257" s="49"/>
      <c r="G257" s="54"/>
      <c r="H257" s="13">
        <f>H259+H260</f>
        <v>220000</v>
      </c>
      <c r="I257" s="13">
        <f>I259+I260</f>
        <v>0</v>
      </c>
      <c r="J257" s="13">
        <f>J259+J260</f>
        <v>220000</v>
      </c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5.75" customHeight="1" x14ac:dyDescent="0.2">
      <c r="A258" s="92" t="s">
        <v>268</v>
      </c>
      <c r="B258" s="27"/>
      <c r="C258" s="5"/>
      <c r="D258" s="5" t="s">
        <v>48</v>
      </c>
      <c r="E258" s="5" t="s">
        <v>49</v>
      </c>
      <c r="F258" s="5"/>
      <c r="G258" s="30"/>
      <c r="H258" s="11">
        <f>H259+H260</f>
        <v>220000</v>
      </c>
      <c r="I258" s="11">
        <f>I259+I260</f>
        <v>0</v>
      </c>
      <c r="J258" s="11">
        <f>J259+J260</f>
        <v>220000</v>
      </c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5.75" customHeight="1" x14ac:dyDescent="0.25">
      <c r="A259" s="92" t="s">
        <v>269</v>
      </c>
      <c r="B259" s="27"/>
      <c r="C259" s="5"/>
      <c r="D259" s="5"/>
      <c r="E259" s="5"/>
      <c r="F259" s="49" t="s">
        <v>50</v>
      </c>
      <c r="G259" s="54"/>
      <c r="H259" s="11">
        <v>100000</v>
      </c>
      <c r="I259" s="11">
        <v>0</v>
      </c>
      <c r="J259" s="11">
        <v>100000</v>
      </c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5.75" customHeight="1" x14ac:dyDescent="0.25">
      <c r="A260" s="92" t="s">
        <v>270</v>
      </c>
      <c r="B260" s="27"/>
      <c r="C260" s="5"/>
      <c r="D260" s="5"/>
      <c r="E260" s="5"/>
      <c r="F260" s="49" t="s">
        <v>47</v>
      </c>
      <c r="G260" s="54"/>
      <c r="H260" s="11">
        <v>120000</v>
      </c>
      <c r="I260" s="11">
        <v>0</v>
      </c>
      <c r="J260" s="11">
        <v>120000</v>
      </c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5.75" customHeight="1" x14ac:dyDescent="0.25">
      <c r="A261" s="92" t="s">
        <v>271</v>
      </c>
      <c r="B261" s="51"/>
      <c r="C261" s="6" t="s">
        <v>51</v>
      </c>
      <c r="D261" s="49"/>
      <c r="E261" s="6" t="s">
        <v>52</v>
      </c>
      <c r="F261" s="49"/>
      <c r="G261" s="54"/>
      <c r="H261" s="13">
        <f>H262+H266+H268+H267</f>
        <v>3400000</v>
      </c>
      <c r="I261" s="13">
        <f>I262+I266+I268+I267</f>
        <v>34726</v>
      </c>
      <c r="J261" s="13">
        <f>J262+J266+J268+J267</f>
        <v>3434726</v>
      </c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5.75" customHeight="1" x14ac:dyDescent="0.2">
      <c r="A262" s="92" t="s">
        <v>272</v>
      </c>
      <c r="B262" s="27"/>
      <c r="C262" s="5"/>
      <c r="D262" s="5" t="s">
        <v>53</v>
      </c>
      <c r="E262" s="5" t="s">
        <v>54</v>
      </c>
      <c r="F262" s="5"/>
      <c r="G262" s="30"/>
      <c r="H262" s="11">
        <f>SUM(H263:H265)</f>
        <v>1050000</v>
      </c>
      <c r="I262" s="11">
        <f>SUM(I263:I265)</f>
        <v>0</v>
      </c>
      <c r="J262" s="11">
        <f>SUM(J263:J265)</f>
        <v>1050000</v>
      </c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5.75" customHeight="1" x14ac:dyDescent="0.25">
      <c r="A263" s="92" t="s">
        <v>273</v>
      </c>
      <c r="B263" s="27"/>
      <c r="C263" s="5"/>
      <c r="D263" s="5"/>
      <c r="E263" s="5"/>
      <c r="F263" s="49" t="s">
        <v>55</v>
      </c>
      <c r="G263" s="54"/>
      <c r="H263" s="11">
        <v>250000</v>
      </c>
      <c r="I263" s="11">
        <v>0</v>
      </c>
      <c r="J263" s="11">
        <v>250000</v>
      </c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5.75" customHeight="1" x14ac:dyDescent="0.25">
      <c r="A264" s="92" t="s">
        <v>274</v>
      </c>
      <c r="B264" s="27"/>
      <c r="C264" s="5"/>
      <c r="D264" s="5"/>
      <c r="E264" s="5"/>
      <c r="F264" s="49" t="s">
        <v>56</v>
      </c>
      <c r="G264" s="54"/>
      <c r="H264" s="11">
        <v>550000</v>
      </c>
      <c r="I264" s="11">
        <v>0</v>
      </c>
      <c r="J264" s="11">
        <v>550000</v>
      </c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5.75" customHeight="1" x14ac:dyDescent="0.25">
      <c r="A265" s="92" t="s">
        <v>275</v>
      </c>
      <c r="B265" s="27"/>
      <c r="C265" s="5"/>
      <c r="D265" s="5"/>
      <c r="E265" s="5"/>
      <c r="F265" s="49" t="s">
        <v>57</v>
      </c>
      <c r="G265" s="54"/>
      <c r="H265" s="11">
        <v>250000</v>
      </c>
      <c r="I265" s="11">
        <v>0</v>
      </c>
      <c r="J265" s="11">
        <v>250000</v>
      </c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7.25" customHeight="1" x14ac:dyDescent="0.2">
      <c r="A266" s="92" t="s">
        <v>392</v>
      </c>
      <c r="B266" s="27"/>
      <c r="C266" s="5"/>
      <c r="D266" s="5" t="s">
        <v>58</v>
      </c>
      <c r="E266" s="212" t="s">
        <v>59</v>
      </c>
      <c r="F266" s="216"/>
      <c r="G266" s="30"/>
      <c r="H266" s="11">
        <v>730000</v>
      </c>
      <c r="I266" s="11">
        <v>685000</v>
      </c>
      <c r="J266" s="11">
        <f>H266+I266</f>
        <v>1415000</v>
      </c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7.25" customHeight="1" x14ac:dyDescent="0.2">
      <c r="A267" s="92" t="s">
        <v>276</v>
      </c>
      <c r="B267" s="27"/>
      <c r="C267" s="5"/>
      <c r="D267" s="4" t="s">
        <v>400</v>
      </c>
      <c r="E267" s="212" t="s">
        <v>401</v>
      </c>
      <c r="F267" s="216"/>
      <c r="G267" s="30"/>
      <c r="H267" s="11">
        <v>880000</v>
      </c>
      <c r="I267" s="11">
        <v>-350274</v>
      </c>
      <c r="J267" s="11">
        <v>529726</v>
      </c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5.75" customHeight="1" x14ac:dyDescent="0.2">
      <c r="A268" s="92" t="s">
        <v>307</v>
      </c>
      <c r="B268" s="27"/>
      <c r="C268" s="5"/>
      <c r="D268" s="5" t="s">
        <v>60</v>
      </c>
      <c r="E268" s="4" t="s">
        <v>61</v>
      </c>
      <c r="F268" s="57"/>
      <c r="G268" s="30"/>
      <c r="H268" s="11">
        <v>740000</v>
      </c>
      <c r="I268" s="11">
        <v>-300000</v>
      </c>
      <c r="J268" s="11">
        <v>440000</v>
      </c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5.75" customHeight="1" x14ac:dyDescent="0.25">
      <c r="A269" s="92" t="s">
        <v>277</v>
      </c>
      <c r="B269" s="27"/>
      <c r="C269" s="6" t="s">
        <v>63</v>
      </c>
      <c r="D269" s="14"/>
      <c r="E269" s="52" t="s">
        <v>64</v>
      </c>
      <c r="F269" s="14"/>
      <c r="G269" s="54"/>
      <c r="H269" s="13">
        <f>H270</f>
        <v>5000</v>
      </c>
      <c r="I269" s="13">
        <f>I270</f>
        <v>0</v>
      </c>
      <c r="J269" s="13">
        <f>J270</f>
        <v>5000</v>
      </c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5.75" customHeight="1" x14ac:dyDescent="0.25">
      <c r="A270" s="92" t="s">
        <v>278</v>
      </c>
      <c r="B270" s="27"/>
      <c r="C270" s="5"/>
      <c r="D270" s="5" t="s">
        <v>65</v>
      </c>
      <c r="E270" s="5" t="s">
        <v>66</v>
      </c>
      <c r="F270" s="5"/>
      <c r="G270" s="54"/>
      <c r="H270" s="11">
        <v>5000</v>
      </c>
      <c r="I270" s="11">
        <v>0</v>
      </c>
      <c r="J270" s="11">
        <v>5000</v>
      </c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5.75" customHeight="1" x14ac:dyDescent="0.25">
      <c r="A271" s="92" t="s">
        <v>393</v>
      </c>
      <c r="B271" s="25"/>
      <c r="C271" s="6" t="s">
        <v>68</v>
      </c>
      <c r="D271" s="14"/>
      <c r="E271" s="52" t="s">
        <v>69</v>
      </c>
      <c r="F271" s="14"/>
      <c r="G271" s="80"/>
      <c r="H271" s="13">
        <f>H273+H272</f>
        <v>1000000</v>
      </c>
      <c r="I271" s="13">
        <f>I273+I272</f>
        <v>0</v>
      </c>
      <c r="J271" s="13">
        <f>J273+J272</f>
        <v>1000000</v>
      </c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5.75" customHeight="1" x14ac:dyDescent="0.25">
      <c r="A272" s="92" t="s">
        <v>279</v>
      </c>
      <c r="B272" s="25"/>
      <c r="C272" s="6"/>
      <c r="D272" s="4" t="s">
        <v>88</v>
      </c>
      <c r="E272" s="4" t="s">
        <v>359</v>
      </c>
      <c r="F272" s="14"/>
      <c r="G272" s="80"/>
      <c r="H272" s="2">
        <v>200000</v>
      </c>
      <c r="I272" s="2">
        <v>0</v>
      </c>
      <c r="J272" s="2">
        <v>200000</v>
      </c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5.75" customHeight="1" x14ac:dyDescent="0.2">
      <c r="A273" s="92" t="s">
        <v>280</v>
      </c>
      <c r="B273" s="158"/>
      <c r="C273" s="159"/>
      <c r="D273" s="159" t="s">
        <v>70</v>
      </c>
      <c r="E273" s="159" t="s">
        <v>71</v>
      </c>
      <c r="F273" s="159"/>
      <c r="G273" s="30"/>
      <c r="H273" s="11">
        <v>800000</v>
      </c>
      <c r="I273" s="11">
        <v>0</v>
      </c>
      <c r="J273" s="11">
        <v>800000</v>
      </c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5.75" customHeight="1" x14ac:dyDescent="0.2">
      <c r="A274" s="92" t="s">
        <v>308</v>
      </c>
      <c r="B274" s="162" t="s">
        <v>319</v>
      </c>
      <c r="C274" s="114"/>
      <c r="D274" s="163" t="s">
        <v>320</v>
      </c>
      <c r="E274" s="114"/>
      <c r="F274" s="114"/>
      <c r="G274" s="157"/>
      <c r="H274" s="132">
        <f>H276+H277+H275</f>
        <v>625000</v>
      </c>
      <c r="I274" s="132">
        <f>I276+I277+I275</f>
        <v>0</v>
      </c>
      <c r="J274" s="132">
        <f>J276+J277+J275</f>
        <v>625000</v>
      </c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5.75" customHeight="1" x14ac:dyDescent="0.2">
      <c r="A275" s="92" t="s">
        <v>281</v>
      </c>
      <c r="B275" s="162"/>
      <c r="C275" s="164" t="s">
        <v>347</v>
      </c>
      <c r="D275" s="163"/>
      <c r="E275" s="164" t="s">
        <v>348</v>
      </c>
      <c r="F275" s="114"/>
      <c r="G275" s="157"/>
      <c r="H275" s="41">
        <v>0</v>
      </c>
      <c r="I275" s="41">
        <v>0</v>
      </c>
      <c r="J275" s="41">
        <v>0</v>
      </c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5.75" customHeight="1" x14ac:dyDescent="0.2">
      <c r="A276" s="92" t="s">
        <v>282</v>
      </c>
      <c r="B276" s="160"/>
      <c r="C276" s="112" t="s">
        <v>321</v>
      </c>
      <c r="D276" s="161"/>
      <c r="E276" s="112" t="s">
        <v>346</v>
      </c>
      <c r="F276" s="161"/>
      <c r="G276" s="30"/>
      <c r="H276" s="11">
        <v>490000</v>
      </c>
      <c r="I276" s="11">
        <v>0</v>
      </c>
      <c r="J276" s="11">
        <v>490000</v>
      </c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5.75" customHeight="1" x14ac:dyDescent="0.2">
      <c r="A277" s="92" t="s">
        <v>283</v>
      </c>
      <c r="B277" s="27"/>
      <c r="C277" s="4" t="s">
        <v>323</v>
      </c>
      <c r="D277" s="5"/>
      <c r="E277" s="4" t="s">
        <v>322</v>
      </c>
      <c r="F277" s="49"/>
      <c r="G277" s="30"/>
      <c r="H277" s="11">
        <v>135000</v>
      </c>
      <c r="I277" s="11">
        <v>0</v>
      </c>
      <c r="J277" s="11">
        <v>135000</v>
      </c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5.75" customHeight="1" x14ac:dyDescent="0.2">
      <c r="A278" s="92" t="s">
        <v>284</v>
      </c>
      <c r="B278" s="128" t="s">
        <v>416</v>
      </c>
      <c r="C278" s="153"/>
      <c r="D278" s="117" t="s">
        <v>11</v>
      </c>
      <c r="E278" s="153"/>
      <c r="F278" s="153"/>
      <c r="G278" s="154"/>
      <c r="H278" s="156">
        <f>H279+H280</f>
        <v>1100000</v>
      </c>
      <c r="I278" s="156">
        <f>I279+I280</f>
        <v>-685000</v>
      </c>
      <c r="J278" s="156">
        <f>J279+J280</f>
        <v>415000</v>
      </c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5.75" customHeight="1" x14ac:dyDescent="0.2">
      <c r="A279" s="92" t="s">
        <v>285</v>
      </c>
      <c r="B279" s="128"/>
      <c r="C279" s="153" t="s">
        <v>83</v>
      </c>
      <c r="D279" s="153"/>
      <c r="E279" s="153" t="s">
        <v>352</v>
      </c>
      <c r="F279" s="153"/>
      <c r="G279" s="154"/>
      <c r="H279" s="155">
        <v>860000</v>
      </c>
      <c r="I279" s="155">
        <v>-685000</v>
      </c>
      <c r="J279" s="155">
        <f>H279+I279</f>
        <v>175000</v>
      </c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5.75" customHeight="1" x14ac:dyDescent="0.2">
      <c r="A280" s="92" t="s">
        <v>286</v>
      </c>
      <c r="B280" s="128"/>
      <c r="C280" s="153" t="s">
        <v>84</v>
      </c>
      <c r="D280" s="153"/>
      <c r="E280" s="153" t="s">
        <v>417</v>
      </c>
      <c r="F280" s="153"/>
      <c r="G280" s="154"/>
      <c r="H280" s="155">
        <v>240000</v>
      </c>
      <c r="I280" s="155">
        <v>0</v>
      </c>
      <c r="J280" s="155">
        <v>240000</v>
      </c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5.75" customHeight="1" x14ac:dyDescent="0.2">
      <c r="A281" s="92" t="s">
        <v>287</v>
      </c>
      <c r="B281" s="26" t="s">
        <v>103</v>
      </c>
      <c r="C281" s="17"/>
      <c r="D281" s="17"/>
      <c r="E281" s="17"/>
      <c r="F281" s="17"/>
      <c r="G281" s="18">
        <v>1</v>
      </c>
      <c r="H281" s="15">
        <f>H282+H290+H287</f>
        <v>5921000</v>
      </c>
      <c r="I281" s="15">
        <f>I282+I290+I287</f>
        <v>380000</v>
      </c>
      <c r="J281" s="15">
        <f>J282+J290+J287</f>
        <v>6301000</v>
      </c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5.75" customHeight="1" x14ac:dyDescent="0.2">
      <c r="A282" s="92" t="s">
        <v>288</v>
      </c>
      <c r="B282" s="128" t="s">
        <v>1</v>
      </c>
      <c r="C282" s="98"/>
      <c r="D282" s="98" t="s">
        <v>25</v>
      </c>
      <c r="E282" s="98"/>
      <c r="F282" s="98"/>
      <c r="G282" s="129"/>
      <c r="H282" s="1">
        <f>H283</f>
        <v>2051000</v>
      </c>
      <c r="I282" s="1">
        <f>I283</f>
        <v>0</v>
      </c>
      <c r="J282" s="1">
        <f>J283</f>
        <v>2051000</v>
      </c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5.75" customHeight="1" x14ac:dyDescent="0.2">
      <c r="A283" s="92" t="s">
        <v>437</v>
      </c>
      <c r="B283" s="130"/>
      <c r="C283" s="98" t="s">
        <v>26</v>
      </c>
      <c r="D283" s="98"/>
      <c r="E283" s="98" t="s">
        <v>27</v>
      </c>
      <c r="F283" s="98"/>
      <c r="G283" s="129"/>
      <c r="H283" s="1">
        <f>H284+H286+H285</f>
        <v>2051000</v>
      </c>
      <c r="I283" s="1">
        <f>I284+I286+I285</f>
        <v>0</v>
      </c>
      <c r="J283" s="1">
        <f>J284+J286+J285</f>
        <v>2051000</v>
      </c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5.75" customHeight="1" x14ac:dyDescent="0.2">
      <c r="A284" s="92" t="s">
        <v>438</v>
      </c>
      <c r="B284" s="22"/>
      <c r="C284" s="4"/>
      <c r="D284" s="4" t="s">
        <v>28</v>
      </c>
      <c r="E284" s="4" t="s">
        <v>29</v>
      </c>
      <c r="F284" s="4"/>
      <c r="G284" s="129"/>
      <c r="H284" s="2">
        <v>1900000</v>
      </c>
      <c r="I284" s="2">
        <v>0</v>
      </c>
      <c r="J284" s="2">
        <v>1900000</v>
      </c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5.75" customHeight="1" x14ac:dyDescent="0.2">
      <c r="A285" s="92" t="s">
        <v>439</v>
      </c>
      <c r="B285" s="22"/>
      <c r="C285" s="4"/>
      <c r="D285" s="97" t="s">
        <v>79</v>
      </c>
      <c r="E285" s="4" t="s">
        <v>80</v>
      </c>
      <c r="F285" s="4"/>
      <c r="G285" s="129"/>
      <c r="H285" s="2">
        <v>0</v>
      </c>
      <c r="I285" s="2">
        <v>0</v>
      </c>
      <c r="J285" s="2">
        <v>0</v>
      </c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5.75" customHeight="1" x14ac:dyDescent="0.2">
      <c r="A286" s="92" t="s">
        <v>408</v>
      </c>
      <c r="B286" s="130"/>
      <c r="C286" s="4"/>
      <c r="D286" s="4" t="s">
        <v>30</v>
      </c>
      <c r="E286" s="4" t="s">
        <v>325</v>
      </c>
      <c r="F286" s="4"/>
      <c r="G286" s="129"/>
      <c r="H286" s="2">
        <v>151000</v>
      </c>
      <c r="I286" s="2">
        <v>0</v>
      </c>
      <c r="J286" s="2">
        <v>151000</v>
      </c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5.75" customHeight="1" x14ac:dyDescent="0.2">
      <c r="A287" s="92" t="s">
        <v>289</v>
      </c>
      <c r="B287" s="128" t="s">
        <v>2</v>
      </c>
      <c r="C287" s="98"/>
      <c r="D287" s="98" t="s">
        <v>35</v>
      </c>
      <c r="E287" s="131"/>
      <c r="F287" s="131"/>
      <c r="G287" s="129"/>
      <c r="H287" s="1">
        <f>H288+H289</f>
        <v>300000</v>
      </c>
      <c r="I287" s="1">
        <f>I288+I289</f>
        <v>0</v>
      </c>
      <c r="J287" s="1">
        <f>J288+J289</f>
        <v>300000</v>
      </c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5.75" customHeight="1" x14ac:dyDescent="0.2">
      <c r="A288" s="92" t="s">
        <v>440</v>
      </c>
      <c r="B288" s="130"/>
      <c r="C288" s="4"/>
      <c r="D288" s="4"/>
      <c r="E288" s="49" t="s">
        <v>36</v>
      </c>
      <c r="F288" s="4"/>
      <c r="G288" s="129"/>
      <c r="H288" s="2">
        <v>300000</v>
      </c>
      <c r="I288" s="2">
        <v>0</v>
      </c>
      <c r="J288" s="2">
        <v>300000</v>
      </c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5.75" customHeight="1" x14ac:dyDescent="0.2">
      <c r="A289" s="92" t="s">
        <v>290</v>
      </c>
      <c r="B289" s="130"/>
      <c r="C289" s="4"/>
      <c r="D289" s="4"/>
      <c r="E289" s="49" t="s">
        <v>37</v>
      </c>
      <c r="F289" s="4"/>
      <c r="G289" s="129"/>
      <c r="H289" s="2">
        <v>0</v>
      </c>
      <c r="I289" s="2">
        <v>0</v>
      </c>
      <c r="J289" s="2">
        <v>0</v>
      </c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5.75" customHeight="1" x14ac:dyDescent="0.2">
      <c r="A290" s="92" t="s">
        <v>291</v>
      </c>
      <c r="B290" s="25" t="s">
        <v>3</v>
      </c>
      <c r="C290" s="6"/>
      <c r="D290" s="6" t="s">
        <v>4</v>
      </c>
      <c r="E290" s="6"/>
      <c r="F290" s="6"/>
      <c r="G290" s="30"/>
      <c r="H290" s="13">
        <f>H291+H295</f>
        <v>3570000</v>
      </c>
      <c r="I290" s="13">
        <f>I291+I295</f>
        <v>380000</v>
      </c>
      <c r="J290" s="13">
        <f>J291+J295</f>
        <v>3950000</v>
      </c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5.75" customHeight="1" x14ac:dyDescent="0.25">
      <c r="A291" s="92" t="s">
        <v>394</v>
      </c>
      <c r="B291" s="25"/>
      <c r="C291" s="6" t="s">
        <v>51</v>
      </c>
      <c r="D291" s="14"/>
      <c r="E291" s="52" t="s">
        <v>52</v>
      </c>
      <c r="F291" s="14"/>
      <c r="G291" s="80"/>
      <c r="H291" s="13">
        <f>H293+H292+H294</f>
        <v>2820000</v>
      </c>
      <c r="I291" s="13">
        <f>I293+I292+I294</f>
        <v>380000</v>
      </c>
      <c r="J291" s="13">
        <f>J293+J292+J294</f>
        <v>3200000</v>
      </c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5.75" customHeight="1" x14ac:dyDescent="0.2">
      <c r="A292" s="92" t="s">
        <v>292</v>
      </c>
      <c r="B292" s="25"/>
      <c r="C292" s="6"/>
      <c r="D292" s="4" t="s">
        <v>42</v>
      </c>
      <c r="E292" s="4" t="s">
        <v>43</v>
      </c>
      <c r="F292" s="4"/>
      <c r="G292" s="80"/>
      <c r="H292" s="2">
        <v>50000</v>
      </c>
      <c r="I292" s="2">
        <v>0</v>
      </c>
      <c r="J292" s="2">
        <v>50000</v>
      </c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5.75" customHeight="1" x14ac:dyDescent="0.2">
      <c r="A293" s="92" t="s">
        <v>293</v>
      </c>
      <c r="B293" s="25"/>
      <c r="C293" s="6"/>
      <c r="D293" s="5" t="s">
        <v>104</v>
      </c>
      <c r="E293" s="5" t="s">
        <v>105</v>
      </c>
      <c r="F293" s="6"/>
      <c r="G293" s="30"/>
      <c r="H293" s="11">
        <v>2500000</v>
      </c>
      <c r="I293" s="11">
        <v>380000</v>
      </c>
      <c r="J293" s="11">
        <v>2880000</v>
      </c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5.75" customHeight="1" x14ac:dyDescent="0.2">
      <c r="A294" s="92" t="s">
        <v>338</v>
      </c>
      <c r="B294" s="25"/>
      <c r="C294" s="6"/>
      <c r="D294" s="4" t="s">
        <v>60</v>
      </c>
      <c r="E294" s="4" t="s">
        <v>61</v>
      </c>
      <c r="F294" s="6"/>
      <c r="G294" s="30"/>
      <c r="H294" s="11">
        <v>270000</v>
      </c>
      <c r="I294" s="11">
        <v>0</v>
      </c>
      <c r="J294" s="11">
        <v>270000</v>
      </c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5.75" customHeight="1" x14ac:dyDescent="0.25">
      <c r="A295" s="92" t="s">
        <v>339</v>
      </c>
      <c r="B295" s="51"/>
      <c r="C295" s="6" t="s">
        <v>68</v>
      </c>
      <c r="D295" s="14"/>
      <c r="E295" s="52" t="s">
        <v>69</v>
      </c>
      <c r="F295" s="14"/>
      <c r="G295" s="80"/>
      <c r="H295" s="13">
        <f>H296</f>
        <v>750000</v>
      </c>
      <c r="I295" s="13">
        <f>I296</f>
        <v>0</v>
      </c>
      <c r="J295" s="13">
        <f>J296</f>
        <v>750000</v>
      </c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5.75" customHeight="1" x14ac:dyDescent="0.2">
      <c r="A296" s="92" t="s">
        <v>340</v>
      </c>
      <c r="B296" s="25"/>
      <c r="C296" s="5"/>
      <c r="D296" s="5" t="s">
        <v>70</v>
      </c>
      <c r="E296" s="5" t="s">
        <v>71</v>
      </c>
      <c r="F296" s="5"/>
      <c r="G296" s="30"/>
      <c r="H296" s="180">
        <v>750000</v>
      </c>
      <c r="I296" s="180">
        <v>0</v>
      </c>
      <c r="J296" s="180">
        <v>750000</v>
      </c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5.75" customHeight="1" x14ac:dyDescent="0.2">
      <c r="A297" s="92" t="s">
        <v>341</v>
      </c>
      <c r="B297" s="25"/>
      <c r="C297" s="6"/>
      <c r="D297" s="6"/>
      <c r="E297" s="6"/>
      <c r="F297" s="6"/>
      <c r="G297" s="179"/>
      <c r="H297" s="28"/>
      <c r="I297" s="33"/>
      <c r="J297" s="33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5.75" customHeight="1" x14ac:dyDescent="0.2">
      <c r="A298" s="92" t="s">
        <v>342</v>
      </c>
      <c r="B298" s="26" t="s">
        <v>1</v>
      </c>
      <c r="C298" s="17"/>
      <c r="D298" s="17" t="s">
        <v>25</v>
      </c>
      <c r="E298" s="17"/>
      <c r="F298" s="17"/>
      <c r="G298" s="18">
        <v>4</v>
      </c>
      <c r="H298" s="174">
        <f>H241+H282</f>
        <v>15184000</v>
      </c>
      <c r="I298" s="174">
        <f>I241+I282</f>
        <v>420274</v>
      </c>
      <c r="J298" s="174">
        <f>J241+J282</f>
        <v>15604274</v>
      </c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5.75" customHeight="1" x14ac:dyDescent="0.2">
      <c r="A299" s="92" t="s">
        <v>343</v>
      </c>
      <c r="B299" s="26" t="s">
        <v>2</v>
      </c>
      <c r="C299" s="17"/>
      <c r="D299" s="17" t="s">
        <v>35</v>
      </c>
      <c r="E299" s="86"/>
      <c r="F299" s="86"/>
      <c r="G299" s="18"/>
      <c r="H299" s="15">
        <f>H249+H287</f>
        <v>2380000</v>
      </c>
      <c r="I299" s="15">
        <f>I249+I287</f>
        <v>0</v>
      </c>
      <c r="J299" s="15">
        <f>J249+J287</f>
        <v>2380000</v>
      </c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5.75" customHeight="1" x14ac:dyDescent="0.2">
      <c r="A300" s="92" t="s">
        <v>344</v>
      </c>
      <c r="B300" s="26" t="s">
        <v>3</v>
      </c>
      <c r="C300" s="17"/>
      <c r="D300" s="17" t="s">
        <v>4</v>
      </c>
      <c r="E300" s="17"/>
      <c r="F300" s="17"/>
      <c r="G300" s="18"/>
      <c r="H300" s="15">
        <f>H290+H253</f>
        <v>9092000</v>
      </c>
      <c r="I300" s="15">
        <f>I290+I253</f>
        <v>264726</v>
      </c>
      <c r="J300" s="15">
        <f>J290+J253</f>
        <v>9356726</v>
      </c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5.75" customHeight="1" x14ac:dyDescent="0.2">
      <c r="A301" s="92" t="s">
        <v>345</v>
      </c>
      <c r="B301" s="26" t="s">
        <v>8</v>
      </c>
      <c r="C301" s="17"/>
      <c r="D301" s="198" t="s">
        <v>9</v>
      </c>
      <c r="E301" s="199"/>
      <c r="F301" s="200"/>
      <c r="G301" s="18"/>
      <c r="H301" s="15">
        <f>H274</f>
        <v>625000</v>
      </c>
      <c r="I301" s="15">
        <f>I274</f>
        <v>0</v>
      </c>
      <c r="J301" s="15">
        <f>J274</f>
        <v>625000</v>
      </c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5.75" customHeight="1" x14ac:dyDescent="0.2">
      <c r="A302" s="92" t="s">
        <v>309</v>
      </c>
      <c r="B302" s="24" t="s">
        <v>10</v>
      </c>
      <c r="C302" s="17"/>
      <c r="D302" s="151" t="s">
        <v>11</v>
      </c>
      <c r="E302" s="149"/>
      <c r="F302" s="150"/>
      <c r="G302" s="18"/>
      <c r="H302" s="15">
        <f>H278</f>
        <v>1100000</v>
      </c>
      <c r="I302" s="15">
        <f>I278</f>
        <v>-685000</v>
      </c>
      <c r="J302" s="15">
        <f>J278</f>
        <v>415000</v>
      </c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5.75" customHeight="1" x14ac:dyDescent="0.2">
      <c r="A303" s="92" t="s">
        <v>310</v>
      </c>
      <c r="B303" s="26" t="s">
        <v>106</v>
      </c>
      <c r="C303" s="17"/>
      <c r="D303" s="17"/>
      <c r="E303" s="17"/>
      <c r="F303" s="17"/>
      <c r="G303" s="18">
        <v>4</v>
      </c>
      <c r="H303" s="183">
        <f>SUM(H298:H302)</f>
        <v>28381000</v>
      </c>
      <c r="I303" s="183">
        <f>SUM(I298:I302)</f>
        <v>0</v>
      </c>
      <c r="J303" s="183">
        <f>SUM(J298:J302)</f>
        <v>28381000</v>
      </c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5.75" customHeight="1" x14ac:dyDescent="0.2">
      <c r="A304" s="92" t="s">
        <v>311</v>
      </c>
      <c r="B304" s="25"/>
      <c r="C304" s="6"/>
      <c r="D304" s="6"/>
      <c r="E304" s="6"/>
      <c r="F304" s="6"/>
      <c r="G304" s="179"/>
      <c r="H304" s="36"/>
      <c r="I304" s="33"/>
      <c r="J304" s="33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5.75" customHeight="1" x14ac:dyDescent="0.2">
      <c r="A305" s="92" t="s">
        <v>312</v>
      </c>
      <c r="B305" s="26" t="s">
        <v>1</v>
      </c>
      <c r="C305" s="17"/>
      <c r="D305" s="17" t="s">
        <v>25</v>
      </c>
      <c r="E305" s="17"/>
      <c r="F305" s="17"/>
      <c r="G305" s="181">
        <f>G303+G237</f>
        <v>17</v>
      </c>
      <c r="H305" s="29">
        <f t="shared" ref="H305:J307" si="9">H298+H228</f>
        <v>34741000</v>
      </c>
      <c r="I305" s="29">
        <f t="shared" si="9"/>
        <v>4256691</v>
      </c>
      <c r="J305" s="29">
        <f>J298+J228</f>
        <v>38997691</v>
      </c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5.75" customHeight="1" x14ac:dyDescent="0.2">
      <c r="A306" s="92" t="s">
        <v>313</v>
      </c>
      <c r="B306" s="26" t="s">
        <v>2</v>
      </c>
      <c r="C306" s="17"/>
      <c r="D306" s="17" t="s">
        <v>35</v>
      </c>
      <c r="E306" s="86"/>
      <c r="F306" s="86"/>
      <c r="G306" s="181"/>
      <c r="H306" s="29">
        <f t="shared" si="9"/>
        <v>5740000</v>
      </c>
      <c r="I306" s="29">
        <f t="shared" si="9"/>
        <v>444123</v>
      </c>
      <c r="J306" s="29">
        <f t="shared" si="9"/>
        <v>6184123</v>
      </c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5.75" customHeight="1" x14ac:dyDescent="0.2">
      <c r="A307" s="92" t="s">
        <v>314</v>
      </c>
      <c r="B307" s="26" t="s">
        <v>3</v>
      </c>
      <c r="C307" s="17"/>
      <c r="D307" s="17" t="s">
        <v>4</v>
      </c>
      <c r="E307" s="17"/>
      <c r="F307" s="17"/>
      <c r="G307" s="181"/>
      <c r="H307" s="29">
        <f t="shared" si="9"/>
        <v>45023500</v>
      </c>
      <c r="I307" s="29">
        <f t="shared" si="9"/>
        <v>1264126</v>
      </c>
      <c r="J307" s="29">
        <f t="shared" si="9"/>
        <v>46287626</v>
      </c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5.75" customHeight="1" x14ac:dyDescent="0.2">
      <c r="A308" s="92" t="s">
        <v>294</v>
      </c>
      <c r="B308" s="26" t="s">
        <v>5</v>
      </c>
      <c r="C308" s="61"/>
      <c r="D308" s="17" t="s">
        <v>89</v>
      </c>
      <c r="E308" s="17"/>
      <c r="F308" s="17"/>
      <c r="G308" s="181"/>
      <c r="H308" s="29">
        <f t="shared" ref="H308:J309" si="10">H231</f>
        <v>3500000</v>
      </c>
      <c r="I308" s="29">
        <f t="shared" si="10"/>
        <v>0</v>
      </c>
      <c r="J308" s="29">
        <f t="shared" si="10"/>
        <v>3500000</v>
      </c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5.75" customHeight="1" x14ac:dyDescent="0.2">
      <c r="A309" s="92" t="s">
        <v>295</v>
      </c>
      <c r="B309" s="26" t="s">
        <v>6</v>
      </c>
      <c r="C309" s="17"/>
      <c r="D309" s="17" t="s">
        <v>7</v>
      </c>
      <c r="E309" s="17"/>
      <c r="F309" s="17"/>
      <c r="G309" s="182"/>
      <c r="H309" s="29">
        <f t="shared" si="10"/>
        <v>48639176</v>
      </c>
      <c r="I309" s="29">
        <f t="shared" si="10"/>
        <v>36123163</v>
      </c>
      <c r="J309" s="29">
        <f t="shared" si="10"/>
        <v>84762339</v>
      </c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5.75" customHeight="1" x14ac:dyDescent="0.2">
      <c r="A310" s="92" t="s">
        <v>296</v>
      </c>
      <c r="B310" s="26" t="s">
        <v>8</v>
      </c>
      <c r="C310" s="17"/>
      <c r="D310" s="198" t="s">
        <v>9</v>
      </c>
      <c r="E310" s="199"/>
      <c r="F310" s="200"/>
      <c r="G310" s="181"/>
      <c r="H310" s="29">
        <f t="shared" ref="H310:J311" si="11">H233+H301</f>
        <v>28939894</v>
      </c>
      <c r="I310" s="29">
        <f t="shared" si="11"/>
        <v>0</v>
      </c>
      <c r="J310" s="29">
        <f t="shared" si="11"/>
        <v>28939894</v>
      </c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5.75" customHeight="1" x14ac:dyDescent="0.2">
      <c r="A311" s="92" t="s">
        <v>297</v>
      </c>
      <c r="B311" s="26" t="s">
        <v>10</v>
      </c>
      <c r="C311" s="17"/>
      <c r="D311" s="198" t="s">
        <v>95</v>
      </c>
      <c r="E311" s="199"/>
      <c r="F311" s="200"/>
      <c r="G311" s="181"/>
      <c r="H311" s="29">
        <f t="shared" si="11"/>
        <v>52078445</v>
      </c>
      <c r="I311" s="29">
        <f t="shared" si="11"/>
        <v>-685000</v>
      </c>
      <c r="J311" s="29">
        <f t="shared" si="11"/>
        <v>51393445</v>
      </c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5.75" customHeight="1" x14ac:dyDescent="0.2">
      <c r="A312" s="92" t="s">
        <v>298</v>
      </c>
      <c r="B312" s="26" t="s">
        <v>12</v>
      </c>
      <c r="C312" s="17"/>
      <c r="D312" s="17" t="s">
        <v>13</v>
      </c>
      <c r="E312" s="17"/>
      <c r="F312" s="17"/>
      <c r="G312" s="182"/>
      <c r="H312" s="29">
        <f t="shared" ref="H312:J313" si="12">H235</f>
        <v>0</v>
      </c>
      <c r="I312" s="29">
        <f t="shared" si="12"/>
        <v>0</v>
      </c>
      <c r="J312" s="29">
        <f t="shared" si="12"/>
        <v>0</v>
      </c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5.75" customHeight="1" x14ac:dyDescent="0.2">
      <c r="A313" s="92" t="s">
        <v>299</v>
      </c>
      <c r="B313" s="26" t="s">
        <v>15</v>
      </c>
      <c r="C313" s="17"/>
      <c r="D313" s="17" t="s">
        <v>14</v>
      </c>
      <c r="E313" s="17"/>
      <c r="F313" s="17"/>
      <c r="G313" s="181"/>
      <c r="H313" s="29">
        <f t="shared" si="12"/>
        <v>2520307</v>
      </c>
      <c r="I313" s="29">
        <f t="shared" si="12"/>
        <v>701819</v>
      </c>
      <c r="J313" s="29">
        <f t="shared" si="12"/>
        <v>3222126</v>
      </c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5.75" customHeight="1" x14ac:dyDescent="0.2">
      <c r="A314" s="92" t="s">
        <v>300</v>
      </c>
      <c r="B314" s="26"/>
      <c r="C314" s="17"/>
      <c r="D314" s="17" t="s">
        <v>94</v>
      </c>
      <c r="E314" s="17"/>
      <c r="F314" s="17"/>
      <c r="G314" s="181">
        <v>17</v>
      </c>
      <c r="H314" s="148">
        <f>SUM(H305:H313)</f>
        <v>221182322</v>
      </c>
      <c r="I314" s="148">
        <f>SUM(I305:I313)</f>
        <v>42104922</v>
      </c>
      <c r="J314" s="148">
        <f>SUM(J305:J313)</f>
        <v>263287244</v>
      </c>
      <c r="K314" s="34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5.75" customHeight="1" x14ac:dyDescent="0.2">
      <c r="B315" s="88"/>
      <c r="C315" s="89"/>
      <c r="D315" s="89"/>
      <c r="E315" s="89"/>
      <c r="F315" s="89"/>
      <c r="H315" s="89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5.75" customHeight="1" x14ac:dyDescent="0.2">
      <c r="B316" s="88"/>
      <c r="C316" s="89"/>
      <c r="D316" s="89"/>
      <c r="E316" s="89"/>
      <c r="F316" s="89"/>
      <c r="H316" s="135"/>
      <c r="I316" s="34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5.75" customHeight="1" x14ac:dyDescent="0.2">
      <c r="B317" s="88"/>
      <c r="C317" s="89"/>
      <c r="D317" s="89"/>
      <c r="E317" s="89"/>
      <c r="F317" s="89"/>
      <c r="H317" s="89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5.75" customHeight="1" x14ac:dyDescent="0.2">
      <c r="B318" s="88"/>
      <c r="C318" s="89"/>
      <c r="D318" s="89"/>
      <c r="E318" s="89"/>
      <c r="F318" s="89"/>
      <c r="H318" s="89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5.75" customHeight="1" x14ac:dyDescent="0.2">
      <c r="B319" s="88"/>
      <c r="C319" s="89"/>
      <c r="D319" s="89"/>
      <c r="E319" s="89"/>
      <c r="F319" s="89"/>
      <c r="H319" s="89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5.75" customHeight="1" x14ac:dyDescent="0.2">
      <c r="B320" s="88"/>
      <c r="C320" s="89"/>
      <c r="D320" s="89"/>
      <c r="E320" s="89"/>
      <c r="F320" s="89"/>
      <c r="H320" s="89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2:25" ht="15.75" customHeight="1" x14ac:dyDescent="0.2">
      <c r="B321" s="88"/>
      <c r="C321" s="89"/>
      <c r="D321" s="89"/>
      <c r="E321" s="89"/>
      <c r="F321" s="89"/>
      <c r="H321" s="89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2:25" ht="15.75" customHeight="1" x14ac:dyDescent="0.2">
      <c r="B322" s="88"/>
      <c r="C322" s="89"/>
      <c r="D322" s="89"/>
      <c r="E322" s="89"/>
      <c r="F322" s="89"/>
      <c r="H322" s="89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2:25" ht="15.75" customHeight="1" x14ac:dyDescent="0.2">
      <c r="B323" s="88"/>
      <c r="C323" s="89"/>
      <c r="D323" s="89"/>
      <c r="E323" s="89"/>
      <c r="F323" s="89"/>
      <c r="H323" s="89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2:25" ht="15.75" customHeight="1" x14ac:dyDescent="0.2">
      <c r="B324" s="88"/>
      <c r="C324" s="89"/>
      <c r="D324" s="89"/>
      <c r="E324" s="89"/>
      <c r="F324" s="89"/>
      <c r="H324" s="89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2:25" ht="15.75" customHeight="1" x14ac:dyDescent="0.2">
      <c r="B325" s="88"/>
      <c r="C325" s="89"/>
      <c r="D325" s="89"/>
      <c r="E325" s="89"/>
      <c r="F325" s="89"/>
      <c r="H325" s="89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2:25" ht="15.75" customHeight="1" x14ac:dyDescent="0.2">
      <c r="B326" s="88"/>
      <c r="C326" s="89"/>
      <c r="D326" s="89"/>
      <c r="E326" s="89"/>
      <c r="F326" s="89"/>
      <c r="H326" s="89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2:25" ht="15.75" customHeight="1" x14ac:dyDescent="0.2">
      <c r="B327" s="88"/>
      <c r="C327" s="89"/>
      <c r="D327" s="89"/>
      <c r="E327" s="89"/>
      <c r="F327" s="89"/>
      <c r="H327" s="89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2:25" ht="15.75" customHeight="1" x14ac:dyDescent="0.2">
      <c r="B328" s="88"/>
      <c r="C328" s="89"/>
      <c r="D328" s="89"/>
      <c r="E328" s="89"/>
      <c r="F328" s="89"/>
      <c r="H328" s="89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2:25" ht="15.75" customHeight="1" x14ac:dyDescent="0.2">
      <c r="B329" s="88"/>
      <c r="C329" s="89"/>
      <c r="D329" s="89"/>
      <c r="E329" s="89"/>
      <c r="F329" s="89"/>
      <c r="H329" s="89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2:25" ht="15.75" customHeight="1" x14ac:dyDescent="0.2">
      <c r="B330" s="88"/>
      <c r="C330" s="89"/>
      <c r="D330" s="89"/>
      <c r="E330" s="89"/>
      <c r="F330" s="89"/>
      <c r="H330" s="89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2:25" ht="15.75" customHeight="1" x14ac:dyDescent="0.2">
      <c r="B331" s="88"/>
      <c r="C331" s="89"/>
      <c r="D331" s="89"/>
      <c r="E331" s="89"/>
      <c r="F331" s="89"/>
      <c r="H331" s="89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2:25" ht="15.75" customHeight="1" x14ac:dyDescent="0.2">
      <c r="B332" s="88"/>
      <c r="C332" s="89"/>
      <c r="D332" s="89"/>
      <c r="E332" s="89"/>
      <c r="F332" s="89"/>
      <c r="H332" s="89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2:25" ht="15.75" customHeight="1" x14ac:dyDescent="0.2">
      <c r="B333" s="88"/>
      <c r="C333" s="89"/>
      <c r="D333" s="89"/>
      <c r="E333" s="89"/>
      <c r="F333" s="89"/>
      <c r="H333" s="89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2:25" ht="15.75" customHeight="1" x14ac:dyDescent="0.2">
      <c r="B334" s="88"/>
      <c r="C334" s="89"/>
      <c r="D334" s="89"/>
      <c r="E334" s="89"/>
      <c r="F334" s="89"/>
      <c r="H334" s="89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2:25" ht="15.75" customHeight="1" x14ac:dyDescent="0.2">
      <c r="B335" s="88"/>
      <c r="C335" s="89"/>
      <c r="D335" s="89"/>
      <c r="E335" s="89"/>
      <c r="F335" s="89"/>
      <c r="H335" s="89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2:25" ht="15.75" customHeight="1" x14ac:dyDescent="0.2">
      <c r="B336" s="88"/>
      <c r="C336" s="89"/>
      <c r="D336" s="89"/>
      <c r="E336" s="89"/>
      <c r="F336" s="89"/>
      <c r="H336" s="89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2:25" ht="15.75" customHeight="1" x14ac:dyDescent="0.2">
      <c r="B337" s="88"/>
      <c r="C337" s="89"/>
      <c r="D337" s="89"/>
      <c r="E337" s="89"/>
      <c r="F337" s="89"/>
      <c r="H337" s="89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2:25" ht="15.75" customHeight="1" x14ac:dyDescent="0.2">
      <c r="B338" s="88"/>
      <c r="C338" s="89"/>
      <c r="D338" s="89"/>
      <c r="E338" s="89"/>
      <c r="F338" s="89"/>
      <c r="H338" s="89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2:25" ht="15.75" customHeight="1" x14ac:dyDescent="0.2">
      <c r="B339" s="88"/>
      <c r="C339" s="89"/>
      <c r="D339" s="89"/>
      <c r="E339" s="89"/>
      <c r="F339" s="89"/>
      <c r="H339" s="89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2:25" ht="15.75" customHeight="1" x14ac:dyDescent="0.2">
      <c r="B340" s="88"/>
      <c r="C340" s="89"/>
      <c r="D340" s="89"/>
      <c r="E340" s="89"/>
      <c r="F340" s="89"/>
      <c r="H340" s="89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2:25" ht="15.75" customHeight="1" x14ac:dyDescent="0.2">
      <c r="B341" s="88"/>
      <c r="C341" s="89"/>
      <c r="D341" s="89"/>
      <c r="E341" s="89"/>
      <c r="F341" s="89"/>
      <c r="H341" s="89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2:25" ht="15.75" customHeight="1" x14ac:dyDescent="0.2">
      <c r="B342" s="88"/>
      <c r="C342" s="89"/>
      <c r="D342" s="89"/>
      <c r="E342" s="89"/>
      <c r="F342" s="89"/>
      <c r="H342" s="89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2:25" ht="15.75" customHeight="1" x14ac:dyDescent="0.2">
      <c r="B343" s="88"/>
      <c r="C343" s="89"/>
      <c r="D343" s="89"/>
      <c r="E343" s="89"/>
      <c r="F343" s="89"/>
      <c r="H343" s="89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2:25" ht="15.75" customHeight="1" x14ac:dyDescent="0.2">
      <c r="B344" s="88"/>
      <c r="C344" s="89"/>
      <c r="D344" s="89"/>
      <c r="E344" s="89"/>
      <c r="F344" s="89"/>
      <c r="H344" s="89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2:25" ht="15.75" customHeight="1" x14ac:dyDescent="0.2">
      <c r="B345" s="88"/>
      <c r="C345" s="89"/>
      <c r="D345" s="89"/>
      <c r="E345" s="89"/>
      <c r="F345" s="89"/>
      <c r="H345" s="89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2:25" ht="15.75" customHeight="1" x14ac:dyDescent="0.2">
      <c r="B346" s="88"/>
      <c r="C346" s="89"/>
      <c r="D346" s="89"/>
      <c r="E346" s="89"/>
      <c r="F346" s="89"/>
      <c r="H346" s="89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2:25" ht="15.75" customHeight="1" x14ac:dyDescent="0.2">
      <c r="B347" s="88"/>
      <c r="C347" s="89"/>
      <c r="D347" s="89"/>
      <c r="E347" s="89"/>
      <c r="F347" s="89"/>
      <c r="H347" s="89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2:25" ht="15.75" customHeight="1" x14ac:dyDescent="0.2">
      <c r="B348" s="88"/>
      <c r="C348" s="89"/>
      <c r="D348" s="89"/>
      <c r="E348" s="89"/>
      <c r="F348" s="89"/>
      <c r="H348" s="89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2:25" ht="15.75" customHeight="1" x14ac:dyDescent="0.2">
      <c r="B349" s="88"/>
      <c r="C349" s="89"/>
      <c r="D349" s="89"/>
      <c r="E349" s="89"/>
      <c r="F349" s="89"/>
      <c r="H349" s="89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2:25" ht="15.75" customHeight="1" x14ac:dyDescent="0.2">
      <c r="B350" s="88"/>
      <c r="C350" s="89"/>
      <c r="D350" s="89"/>
      <c r="E350" s="89"/>
      <c r="F350" s="89"/>
      <c r="H350" s="89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2:25" ht="15.75" customHeight="1" x14ac:dyDescent="0.2">
      <c r="B351" s="88"/>
      <c r="C351" s="89"/>
      <c r="D351" s="89"/>
      <c r="E351" s="89"/>
      <c r="F351" s="89"/>
      <c r="H351" s="89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2:25" ht="15.75" customHeight="1" x14ac:dyDescent="0.2">
      <c r="B352" s="88"/>
      <c r="C352" s="89"/>
      <c r="D352" s="89"/>
      <c r="E352" s="89"/>
      <c r="F352" s="89"/>
      <c r="H352" s="89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2:25" ht="15.75" customHeight="1" x14ac:dyDescent="0.2">
      <c r="B353" s="88"/>
      <c r="C353" s="89"/>
      <c r="D353" s="89"/>
      <c r="E353" s="89"/>
      <c r="F353" s="89"/>
      <c r="H353" s="89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2:25" ht="15.75" customHeight="1" x14ac:dyDescent="0.2">
      <c r="B354" s="88"/>
      <c r="C354" s="89"/>
      <c r="D354" s="89"/>
      <c r="E354" s="89"/>
      <c r="F354" s="89"/>
      <c r="H354" s="89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2:25" ht="15.75" customHeight="1" x14ac:dyDescent="0.2">
      <c r="B355" s="88"/>
      <c r="C355" s="89"/>
      <c r="D355" s="89"/>
      <c r="E355" s="89"/>
      <c r="F355" s="89"/>
      <c r="H355" s="89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2:25" ht="15.75" customHeight="1" x14ac:dyDescent="0.2">
      <c r="B356" s="88"/>
      <c r="C356" s="89"/>
      <c r="D356" s="89"/>
      <c r="E356" s="89"/>
      <c r="F356" s="89"/>
      <c r="H356" s="89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2:25" ht="15.75" customHeight="1" x14ac:dyDescent="0.2">
      <c r="B357" s="88"/>
      <c r="C357" s="89"/>
      <c r="D357" s="89"/>
      <c r="E357" s="89"/>
      <c r="F357" s="89"/>
      <c r="H357" s="89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2:25" ht="15.75" customHeight="1" x14ac:dyDescent="0.2">
      <c r="B358" s="88"/>
      <c r="C358" s="89"/>
      <c r="D358" s="89"/>
      <c r="E358" s="89"/>
      <c r="F358" s="89"/>
      <c r="H358" s="89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2:25" ht="15.75" customHeight="1" x14ac:dyDescent="0.2">
      <c r="B359" s="88"/>
      <c r="C359" s="89"/>
      <c r="D359" s="89"/>
      <c r="E359" s="89"/>
      <c r="F359" s="89"/>
      <c r="H359" s="89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2:25" ht="15.75" customHeight="1" x14ac:dyDescent="0.2">
      <c r="B360" s="88"/>
      <c r="C360" s="89"/>
      <c r="D360" s="89"/>
      <c r="E360" s="89"/>
      <c r="F360" s="89"/>
      <c r="H360" s="89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2:25" ht="15.75" customHeight="1" x14ac:dyDescent="0.2">
      <c r="B361" s="88"/>
      <c r="C361" s="89"/>
      <c r="D361" s="89"/>
      <c r="E361" s="89"/>
      <c r="F361" s="89"/>
      <c r="H361" s="89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2:25" ht="15.75" customHeight="1" x14ac:dyDescent="0.2">
      <c r="B362" s="88"/>
      <c r="C362" s="89"/>
      <c r="D362" s="89"/>
      <c r="E362" s="89"/>
      <c r="F362" s="89"/>
      <c r="H362" s="89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2:25" ht="15.75" customHeight="1" x14ac:dyDescent="0.2">
      <c r="B363" s="88"/>
      <c r="C363" s="89"/>
      <c r="D363" s="89"/>
      <c r="E363" s="89"/>
      <c r="F363" s="89"/>
      <c r="H363" s="89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2:25" ht="15.75" customHeight="1" x14ac:dyDescent="0.2">
      <c r="B364" s="88"/>
      <c r="C364" s="89"/>
      <c r="D364" s="89"/>
      <c r="E364" s="89"/>
      <c r="F364" s="89"/>
      <c r="H364" s="89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2:25" ht="15.75" customHeight="1" x14ac:dyDescent="0.2">
      <c r="B365" s="88"/>
      <c r="C365" s="89"/>
      <c r="D365" s="89"/>
      <c r="E365" s="89"/>
      <c r="F365" s="89"/>
      <c r="H365" s="89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2:25" ht="15.75" customHeight="1" x14ac:dyDescent="0.2">
      <c r="B366" s="88"/>
      <c r="C366" s="89"/>
      <c r="D366" s="89"/>
      <c r="E366" s="89"/>
      <c r="F366" s="89"/>
      <c r="H366" s="89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2:25" ht="15.75" customHeight="1" x14ac:dyDescent="0.2">
      <c r="B367" s="88"/>
      <c r="C367" s="89"/>
      <c r="D367" s="89"/>
      <c r="E367" s="89"/>
      <c r="F367" s="89"/>
      <c r="H367" s="89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2:25" ht="15.75" customHeight="1" x14ac:dyDescent="0.2">
      <c r="B368" s="88"/>
      <c r="C368" s="89"/>
      <c r="D368" s="89"/>
      <c r="E368" s="89"/>
      <c r="F368" s="89"/>
      <c r="H368" s="89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2:25" ht="15.75" customHeight="1" x14ac:dyDescent="0.2">
      <c r="B369" s="88"/>
      <c r="C369" s="89"/>
      <c r="D369" s="89"/>
      <c r="E369" s="89"/>
      <c r="F369" s="89"/>
      <c r="H369" s="89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2:25" ht="15.75" customHeight="1" x14ac:dyDescent="0.2">
      <c r="B370" s="88"/>
      <c r="C370" s="89"/>
      <c r="D370" s="89"/>
      <c r="E370" s="89"/>
      <c r="F370" s="89"/>
      <c r="H370" s="89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2:25" ht="15.75" customHeight="1" x14ac:dyDescent="0.2">
      <c r="B371" s="88"/>
      <c r="C371" s="89"/>
      <c r="D371" s="89"/>
      <c r="E371" s="89"/>
      <c r="F371" s="89"/>
      <c r="H371" s="89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2:25" ht="15.75" customHeight="1" x14ac:dyDescent="0.2">
      <c r="B372" s="88"/>
      <c r="C372" s="89"/>
      <c r="D372" s="89"/>
      <c r="E372" s="89"/>
      <c r="F372" s="89"/>
      <c r="H372" s="89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2:25" ht="15.75" customHeight="1" x14ac:dyDescent="0.2">
      <c r="B373" s="88"/>
      <c r="C373" s="89"/>
      <c r="D373" s="89"/>
      <c r="E373" s="89"/>
      <c r="F373" s="89"/>
      <c r="H373" s="89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2:25" ht="15.75" customHeight="1" x14ac:dyDescent="0.2">
      <c r="B374" s="88"/>
      <c r="C374" s="89"/>
      <c r="D374" s="89"/>
      <c r="E374" s="89"/>
      <c r="F374" s="89"/>
      <c r="H374" s="89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2:25" ht="15.75" customHeight="1" x14ac:dyDescent="0.2">
      <c r="B375" s="88"/>
      <c r="C375" s="89"/>
      <c r="D375" s="89"/>
      <c r="E375" s="89"/>
      <c r="F375" s="89"/>
      <c r="H375" s="89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2:25" ht="15.75" customHeight="1" x14ac:dyDescent="0.2">
      <c r="B376" s="88"/>
      <c r="C376" s="89"/>
      <c r="D376" s="89"/>
      <c r="E376" s="89"/>
      <c r="F376" s="89"/>
      <c r="H376" s="89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2:25" ht="15.75" customHeight="1" x14ac:dyDescent="0.2">
      <c r="B377" s="88"/>
      <c r="C377" s="89"/>
      <c r="D377" s="89"/>
      <c r="E377" s="89"/>
      <c r="F377" s="89"/>
      <c r="H377" s="89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2:25" ht="15.75" customHeight="1" x14ac:dyDescent="0.2">
      <c r="B378" s="88"/>
      <c r="C378" s="89"/>
      <c r="D378" s="89"/>
      <c r="E378" s="89"/>
      <c r="F378" s="89"/>
      <c r="H378" s="89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2:25" ht="15.75" customHeight="1" x14ac:dyDescent="0.2">
      <c r="B379" s="88"/>
      <c r="C379" s="89"/>
      <c r="D379" s="89"/>
      <c r="E379" s="89"/>
      <c r="F379" s="89"/>
      <c r="H379" s="89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2:25" ht="15.75" customHeight="1" x14ac:dyDescent="0.2">
      <c r="B380" s="88"/>
      <c r="C380" s="89"/>
      <c r="D380" s="89"/>
      <c r="E380" s="89"/>
      <c r="F380" s="89"/>
      <c r="H380" s="89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2:25" ht="15.75" customHeight="1" x14ac:dyDescent="0.2">
      <c r="B381" s="88"/>
      <c r="C381" s="89"/>
      <c r="D381" s="89"/>
      <c r="E381" s="89"/>
      <c r="F381" s="89"/>
      <c r="H381" s="89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2:25" ht="15.75" customHeight="1" x14ac:dyDescent="0.2">
      <c r="B382" s="88"/>
      <c r="C382" s="89"/>
      <c r="D382" s="89"/>
      <c r="E382" s="89"/>
      <c r="F382" s="89"/>
      <c r="H382" s="89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2:25" ht="15.75" customHeight="1" x14ac:dyDescent="0.2">
      <c r="B383" s="88"/>
      <c r="C383" s="89"/>
      <c r="D383" s="89"/>
      <c r="E383" s="89"/>
      <c r="F383" s="89"/>
      <c r="H383" s="89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2:25" ht="15.75" customHeight="1" x14ac:dyDescent="0.2">
      <c r="B384" s="88"/>
      <c r="C384" s="89"/>
      <c r="D384" s="89"/>
      <c r="E384" s="89"/>
      <c r="F384" s="89"/>
      <c r="H384" s="89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2:25" ht="15.75" customHeight="1" x14ac:dyDescent="0.2">
      <c r="B385" s="88"/>
      <c r="C385" s="89"/>
      <c r="D385" s="89"/>
      <c r="E385" s="89"/>
      <c r="F385" s="89"/>
      <c r="H385" s="89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2:25" ht="15.75" customHeight="1" x14ac:dyDescent="0.2">
      <c r="B386" s="88"/>
      <c r="C386" s="89"/>
      <c r="D386" s="89"/>
      <c r="E386" s="89"/>
      <c r="F386" s="89"/>
      <c r="H386" s="89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2:25" ht="15.75" customHeight="1" x14ac:dyDescent="0.2">
      <c r="B387" s="88"/>
      <c r="C387" s="89"/>
      <c r="D387" s="89"/>
      <c r="E387" s="89"/>
      <c r="F387" s="89"/>
      <c r="H387" s="89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2:25" ht="15.75" customHeight="1" x14ac:dyDescent="0.2">
      <c r="B388" s="88"/>
      <c r="C388" s="89"/>
      <c r="D388" s="89"/>
      <c r="E388" s="89"/>
      <c r="F388" s="89"/>
      <c r="H388" s="89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2:25" ht="15.75" customHeight="1" x14ac:dyDescent="0.2">
      <c r="B389" s="88"/>
      <c r="C389" s="89"/>
      <c r="D389" s="89"/>
      <c r="E389" s="89"/>
      <c r="F389" s="89"/>
      <c r="H389" s="89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2:25" ht="15.75" customHeight="1" x14ac:dyDescent="0.2">
      <c r="B390" s="88"/>
      <c r="C390" s="89"/>
      <c r="D390" s="89"/>
      <c r="E390" s="89"/>
      <c r="F390" s="89"/>
      <c r="H390" s="89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2:25" ht="15.75" customHeight="1" x14ac:dyDescent="0.2">
      <c r="B391" s="88"/>
      <c r="C391" s="89"/>
      <c r="D391" s="89"/>
      <c r="E391" s="89"/>
      <c r="F391" s="89"/>
      <c r="H391" s="89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2:25" ht="15.75" customHeight="1" x14ac:dyDescent="0.2">
      <c r="B392" s="88"/>
      <c r="C392" s="89"/>
      <c r="D392" s="89"/>
      <c r="E392" s="89"/>
      <c r="F392" s="89"/>
      <c r="H392" s="89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2:25" ht="15.75" customHeight="1" x14ac:dyDescent="0.2">
      <c r="B393" s="88"/>
      <c r="C393" s="89"/>
      <c r="D393" s="89"/>
      <c r="E393" s="89"/>
      <c r="F393" s="89"/>
      <c r="H393" s="89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2:25" ht="15.75" customHeight="1" x14ac:dyDescent="0.2">
      <c r="B394" s="88"/>
      <c r="C394" s="89"/>
      <c r="D394" s="89"/>
      <c r="E394" s="89"/>
      <c r="F394" s="89"/>
      <c r="H394" s="89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2:25" ht="15.75" customHeight="1" x14ac:dyDescent="0.2">
      <c r="B395" s="88"/>
      <c r="C395" s="89"/>
      <c r="D395" s="89"/>
      <c r="E395" s="89"/>
      <c r="F395" s="89"/>
      <c r="H395" s="89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2:25" ht="15.75" customHeight="1" x14ac:dyDescent="0.2">
      <c r="B396" s="88"/>
      <c r="C396" s="89"/>
      <c r="D396" s="89"/>
      <c r="E396" s="89"/>
      <c r="F396" s="89"/>
      <c r="H396" s="89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2:25" ht="15.75" customHeight="1" x14ac:dyDescent="0.2">
      <c r="B397" s="88"/>
      <c r="C397" s="89"/>
      <c r="D397" s="89"/>
      <c r="E397" s="89"/>
      <c r="F397" s="89"/>
      <c r="H397" s="89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2:25" ht="15.75" customHeight="1" x14ac:dyDescent="0.2">
      <c r="B398" s="88"/>
      <c r="C398" s="89"/>
      <c r="D398" s="89"/>
      <c r="E398" s="89"/>
      <c r="F398" s="89"/>
      <c r="H398" s="89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2:25" ht="15.75" customHeight="1" x14ac:dyDescent="0.2">
      <c r="B399" s="88"/>
      <c r="C399" s="89"/>
      <c r="D399" s="89"/>
      <c r="E399" s="89"/>
      <c r="F399" s="89"/>
      <c r="H399" s="89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2:25" ht="15.75" customHeight="1" x14ac:dyDescent="0.2">
      <c r="B400" s="88"/>
      <c r="C400" s="89"/>
      <c r="D400" s="89"/>
      <c r="E400" s="89"/>
      <c r="F400" s="89"/>
      <c r="H400" s="89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2:25" ht="15.75" customHeight="1" x14ac:dyDescent="0.2">
      <c r="B401" s="88"/>
      <c r="C401" s="89"/>
      <c r="D401" s="89"/>
      <c r="E401" s="89"/>
      <c r="F401" s="89"/>
      <c r="H401" s="89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2:25" ht="15.75" customHeight="1" x14ac:dyDescent="0.2">
      <c r="B402" s="88"/>
      <c r="C402" s="89"/>
      <c r="D402" s="89"/>
      <c r="E402" s="89"/>
      <c r="F402" s="89"/>
      <c r="H402" s="89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2:25" ht="15.75" customHeight="1" x14ac:dyDescent="0.2">
      <c r="B403" s="88"/>
      <c r="C403" s="89"/>
      <c r="D403" s="89"/>
      <c r="E403" s="89"/>
      <c r="F403" s="89"/>
      <c r="H403" s="89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2:25" ht="15.75" customHeight="1" x14ac:dyDescent="0.2">
      <c r="B404" s="88"/>
      <c r="C404" s="89"/>
      <c r="D404" s="89"/>
      <c r="E404" s="89"/>
      <c r="F404" s="89"/>
      <c r="H404" s="89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2:25" ht="15.75" customHeight="1" x14ac:dyDescent="0.2">
      <c r="B405" s="88"/>
      <c r="C405" s="89"/>
      <c r="D405" s="89"/>
      <c r="E405" s="89"/>
      <c r="F405" s="89"/>
      <c r="H405" s="89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2:25" ht="15.75" customHeight="1" x14ac:dyDescent="0.2">
      <c r="B406" s="88"/>
      <c r="C406" s="89"/>
      <c r="D406" s="89"/>
      <c r="E406" s="89"/>
      <c r="F406" s="89"/>
      <c r="H406" s="89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2:25" ht="15.75" customHeight="1" x14ac:dyDescent="0.2">
      <c r="B407" s="88"/>
      <c r="C407" s="89"/>
      <c r="D407" s="89"/>
      <c r="E407" s="89"/>
      <c r="F407" s="89"/>
      <c r="H407" s="89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2:25" ht="15.75" customHeight="1" x14ac:dyDescent="0.2">
      <c r="B408" s="88"/>
      <c r="C408" s="89"/>
      <c r="D408" s="89"/>
      <c r="E408" s="89"/>
      <c r="F408" s="89"/>
      <c r="H408" s="89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2:25" ht="15.75" customHeight="1" x14ac:dyDescent="0.2">
      <c r="B409" s="88"/>
      <c r="C409" s="89"/>
      <c r="D409" s="89"/>
      <c r="E409" s="89"/>
      <c r="F409" s="89"/>
      <c r="H409" s="89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2:25" ht="15.75" customHeight="1" x14ac:dyDescent="0.2">
      <c r="B410" s="88"/>
      <c r="C410" s="89"/>
      <c r="D410" s="89"/>
      <c r="E410" s="89"/>
      <c r="F410" s="89"/>
      <c r="H410" s="89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2:25" ht="15.75" customHeight="1" x14ac:dyDescent="0.2">
      <c r="B411" s="88"/>
      <c r="C411" s="89"/>
      <c r="D411" s="89"/>
      <c r="E411" s="89"/>
      <c r="F411" s="89"/>
      <c r="H411" s="89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2:25" ht="15.75" customHeight="1" x14ac:dyDescent="0.2">
      <c r="B412" s="88"/>
      <c r="C412" s="89"/>
      <c r="D412" s="89"/>
      <c r="E412" s="89"/>
      <c r="F412" s="89"/>
      <c r="H412" s="89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2:25" ht="15.75" customHeight="1" x14ac:dyDescent="0.2">
      <c r="B413" s="88"/>
      <c r="C413" s="89"/>
      <c r="D413" s="89"/>
      <c r="E413" s="89"/>
      <c r="F413" s="89"/>
      <c r="H413" s="89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2:25" ht="15.75" customHeight="1" x14ac:dyDescent="0.2">
      <c r="B414" s="88"/>
      <c r="C414" s="89"/>
      <c r="D414" s="89"/>
      <c r="E414" s="89"/>
      <c r="F414" s="89"/>
      <c r="H414" s="89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2:25" ht="15.75" customHeight="1" x14ac:dyDescent="0.2">
      <c r="B415" s="88"/>
      <c r="C415" s="89"/>
      <c r="D415" s="89"/>
      <c r="E415" s="89"/>
      <c r="F415" s="89"/>
      <c r="H415" s="89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2:25" ht="15.75" customHeight="1" x14ac:dyDescent="0.2">
      <c r="B416" s="88"/>
      <c r="C416" s="89"/>
      <c r="D416" s="89"/>
      <c r="E416" s="89"/>
      <c r="F416" s="89"/>
      <c r="H416" s="89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2:25" ht="15.75" customHeight="1" x14ac:dyDescent="0.2">
      <c r="B417" s="88"/>
      <c r="C417" s="89"/>
      <c r="D417" s="89"/>
      <c r="E417" s="89"/>
      <c r="F417" s="89"/>
      <c r="H417" s="89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2:25" ht="15.75" customHeight="1" x14ac:dyDescent="0.2">
      <c r="B418" s="88"/>
      <c r="C418" s="89"/>
      <c r="D418" s="89"/>
      <c r="E418" s="89"/>
      <c r="F418" s="89"/>
      <c r="H418" s="89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2:25" ht="15.75" customHeight="1" x14ac:dyDescent="0.2">
      <c r="B419" s="88"/>
      <c r="C419" s="89"/>
      <c r="D419" s="89"/>
      <c r="E419" s="89"/>
      <c r="F419" s="89"/>
      <c r="H419" s="89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2:25" ht="15.75" customHeight="1" x14ac:dyDescent="0.2">
      <c r="B420" s="88"/>
      <c r="C420" s="89"/>
      <c r="D420" s="89"/>
      <c r="E420" s="89"/>
      <c r="F420" s="89"/>
      <c r="H420" s="89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2:25" ht="15.75" customHeight="1" x14ac:dyDescent="0.2">
      <c r="B421" s="88"/>
      <c r="C421" s="89"/>
      <c r="D421" s="89"/>
      <c r="E421" s="89"/>
      <c r="F421" s="89"/>
      <c r="H421" s="89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2:25" ht="15.75" customHeight="1" x14ac:dyDescent="0.2">
      <c r="B422" s="88"/>
      <c r="C422" s="89"/>
      <c r="D422" s="89"/>
      <c r="E422" s="89"/>
      <c r="F422" s="89"/>
      <c r="H422" s="89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2:25" ht="15.75" customHeight="1" x14ac:dyDescent="0.2">
      <c r="B423" s="88"/>
      <c r="C423" s="89"/>
      <c r="D423" s="89"/>
      <c r="E423" s="89"/>
      <c r="F423" s="89"/>
      <c r="H423" s="89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2:25" ht="15.75" customHeight="1" x14ac:dyDescent="0.2">
      <c r="B424" s="88"/>
      <c r="C424" s="89"/>
      <c r="D424" s="89"/>
      <c r="E424" s="89"/>
      <c r="F424" s="89"/>
      <c r="H424" s="89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2:25" ht="15.75" customHeight="1" x14ac:dyDescent="0.2">
      <c r="B425" s="88"/>
      <c r="C425" s="89"/>
      <c r="D425" s="89"/>
      <c r="E425" s="89"/>
      <c r="F425" s="89"/>
      <c r="H425" s="89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2:25" ht="15.75" customHeight="1" x14ac:dyDescent="0.2">
      <c r="B426" s="88"/>
      <c r="C426" s="89"/>
      <c r="D426" s="89"/>
      <c r="E426" s="89"/>
      <c r="F426" s="89"/>
      <c r="H426" s="89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2:25" ht="15.75" customHeight="1" x14ac:dyDescent="0.2">
      <c r="B427" s="88"/>
      <c r="C427" s="89"/>
      <c r="D427" s="89"/>
      <c r="E427" s="89"/>
      <c r="F427" s="89"/>
      <c r="H427" s="89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2:25" ht="15.75" customHeight="1" x14ac:dyDescent="0.2">
      <c r="B428" s="88"/>
      <c r="C428" s="89"/>
      <c r="D428" s="89"/>
      <c r="E428" s="89"/>
      <c r="F428" s="89"/>
      <c r="H428" s="89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2:25" ht="15.75" customHeight="1" x14ac:dyDescent="0.2">
      <c r="B429" s="88"/>
      <c r="C429" s="89"/>
      <c r="D429" s="89"/>
      <c r="E429" s="89"/>
      <c r="F429" s="89"/>
      <c r="H429" s="89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2:25" ht="15.75" customHeight="1" x14ac:dyDescent="0.2">
      <c r="B430" s="88"/>
      <c r="C430" s="89"/>
      <c r="D430" s="89"/>
      <c r="E430" s="89"/>
      <c r="F430" s="89"/>
      <c r="H430" s="89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2:25" ht="15.75" customHeight="1" x14ac:dyDescent="0.2">
      <c r="B431" s="88"/>
      <c r="C431" s="89"/>
      <c r="D431" s="89"/>
      <c r="E431" s="89"/>
      <c r="F431" s="89"/>
      <c r="H431" s="89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2:25" ht="15.75" customHeight="1" x14ac:dyDescent="0.2">
      <c r="B432" s="88"/>
      <c r="C432" s="89"/>
      <c r="D432" s="89"/>
      <c r="E432" s="89"/>
      <c r="F432" s="89"/>
      <c r="H432" s="89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2:25" ht="15.75" customHeight="1" x14ac:dyDescent="0.2">
      <c r="B433" s="88"/>
      <c r="C433" s="89"/>
      <c r="D433" s="89"/>
      <c r="E433" s="89"/>
      <c r="F433" s="89"/>
      <c r="H433" s="89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2:25" ht="15.75" customHeight="1" x14ac:dyDescent="0.2">
      <c r="B434" s="88"/>
      <c r="C434" s="89"/>
      <c r="D434" s="89"/>
      <c r="E434" s="89"/>
      <c r="F434" s="89"/>
      <c r="H434" s="89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2:25" ht="15.75" customHeight="1" x14ac:dyDescent="0.2">
      <c r="B435" s="88"/>
      <c r="C435" s="89"/>
      <c r="D435" s="89"/>
      <c r="E435" s="89"/>
      <c r="F435" s="89"/>
      <c r="H435" s="89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2:25" ht="15.75" customHeight="1" x14ac:dyDescent="0.2">
      <c r="B436" s="88"/>
      <c r="C436" s="89"/>
      <c r="D436" s="89"/>
      <c r="E436" s="89"/>
      <c r="F436" s="89"/>
      <c r="H436" s="89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2:25" ht="15.75" customHeight="1" x14ac:dyDescent="0.2">
      <c r="B437" s="88"/>
      <c r="C437" s="89"/>
      <c r="D437" s="89"/>
      <c r="E437" s="89"/>
      <c r="F437" s="89"/>
      <c r="H437" s="89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2:25" ht="15.75" customHeight="1" x14ac:dyDescent="0.2">
      <c r="B438" s="88"/>
      <c r="C438" s="89"/>
      <c r="D438" s="89"/>
      <c r="E438" s="89"/>
      <c r="F438" s="89"/>
      <c r="H438" s="89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2:25" ht="15.75" customHeight="1" x14ac:dyDescent="0.2">
      <c r="B439" s="88"/>
      <c r="C439" s="89"/>
      <c r="D439" s="89"/>
      <c r="E439" s="89"/>
      <c r="F439" s="89"/>
      <c r="H439" s="89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2:25" ht="15.75" customHeight="1" x14ac:dyDescent="0.2">
      <c r="B440" s="88"/>
      <c r="C440" s="89"/>
      <c r="D440" s="89"/>
      <c r="E440" s="89"/>
      <c r="F440" s="89"/>
      <c r="H440" s="89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2:25" ht="15.75" customHeight="1" x14ac:dyDescent="0.2">
      <c r="B441" s="88"/>
      <c r="C441" s="89"/>
      <c r="D441" s="89"/>
      <c r="E441" s="89"/>
      <c r="F441" s="89"/>
      <c r="H441" s="89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2:25" ht="15.75" customHeight="1" x14ac:dyDescent="0.2">
      <c r="B442" s="88"/>
      <c r="C442" s="89"/>
      <c r="D442" s="89"/>
      <c r="E442" s="89"/>
      <c r="F442" s="89"/>
      <c r="H442" s="89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2:25" ht="15.75" customHeight="1" x14ac:dyDescent="0.2">
      <c r="B443" s="88"/>
      <c r="C443" s="89"/>
      <c r="D443" s="89"/>
      <c r="E443" s="89"/>
      <c r="F443" s="89"/>
      <c r="H443" s="89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2:25" ht="15.75" customHeight="1" x14ac:dyDescent="0.2">
      <c r="B444" s="88"/>
      <c r="C444" s="89"/>
      <c r="D444" s="89"/>
      <c r="E444" s="89"/>
      <c r="F444" s="89"/>
      <c r="H444" s="89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2:25" ht="15.75" customHeight="1" x14ac:dyDescent="0.2">
      <c r="B445" s="88"/>
      <c r="C445" s="89"/>
      <c r="D445" s="89"/>
      <c r="E445" s="89"/>
      <c r="F445" s="89"/>
      <c r="H445" s="89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2:25" ht="15.75" customHeight="1" x14ac:dyDescent="0.2">
      <c r="B446" s="88"/>
      <c r="C446" s="89"/>
      <c r="D446" s="89"/>
      <c r="E446" s="89"/>
      <c r="F446" s="89"/>
      <c r="H446" s="89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2:25" ht="15.75" customHeight="1" x14ac:dyDescent="0.2">
      <c r="B447" s="88"/>
      <c r="C447" s="89"/>
      <c r="D447" s="89"/>
      <c r="E447" s="89"/>
      <c r="F447" s="89"/>
      <c r="H447" s="89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2:25" ht="15.75" customHeight="1" x14ac:dyDescent="0.2">
      <c r="B448" s="88"/>
      <c r="C448" s="89"/>
      <c r="D448" s="89"/>
      <c r="E448" s="89"/>
      <c r="F448" s="89"/>
      <c r="H448" s="89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2:25" ht="15.75" customHeight="1" x14ac:dyDescent="0.2">
      <c r="B449" s="88"/>
      <c r="C449" s="89"/>
      <c r="D449" s="89"/>
      <c r="E449" s="89"/>
      <c r="F449" s="89"/>
      <c r="H449" s="89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2:25" ht="15.75" customHeight="1" x14ac:dyDescent="0.2">
      <c r="B450" s="88"/>
      <c r="C450" s="89"/>
      <c r="D450" s="89"/>
      <c r="E450" s="89"/>
      <c r="F450" s="89"/>
      <c r="H450" s="89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2:25" ht="15.75" customHeight="1" x14ac:dyDescent="0.2">
      <c r="B451" s="88"/>
      <c r="C451" s="89"/>
      <c r="D451" s="89"/>
      <c r="E451" s="89"/>
      <c r="F451" s="89"/>
      <c r="H451" s="89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2:25" ht="15.75" customHeight="1" x14ac:dyDescent="0.2">
      <c r="B452" s="88"/>
      <c r="C452" s="89"/>
      <c r="D452" s="89"/>
      <c r="E452" s="89"/>
      <c r="F452" s="89"/>
      <c r="H452" s="89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2:25" ht="15.75" customHeight="1" x14ac:dyDescent="0.2">
      <c r="B453" s="88"/>
      <c r="C453" s="89"/>
      <c r="D453" s="89"/>
      <c r="E453" s="89"/>
      <c r="F453" s="89"/>
      <c r="H453" s="89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2:25" ht="15.75" customHeight="1" x14ac:dyDescent="0.2">
      <c r="B454" s="88"/>
      <c r="C454" s="89"/>
      <c r="D454" s="89"/>
      <c r="E454" s="89"/>
      <c r="F454" s="89"/>
      <c r="H454" s="89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2:25" ht="15.75" customHeight="1" x14ac:dyDescent="0.2">
      <c r="B455" s="88"/>
      <c r="C455" s="89"/>
      <c r="D455" s="89"/>
      <c r="E455" s="89"/>
      <c r="F455" s="89"/>
      <c r="H455" s="89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2:25" ht="15.75" customHeight="1" x14ac:dyDescent="0.2">
      <c r="B456" s="88"/>
      <c r="C456" s="89"/>
      <c r="D456" s="89"/>
      <c r="E456" s="89"/>
      <c r="F456" s="89"/>
      <c r="H456" s="89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2:25" ht="15.75" customHeight="1" x14ac:dyDescent="0.2">
      <c r="B457" s="88"/>
      <c r="C457" s="89"/>
      <c r="D457" s="89"/>
      <c r="E457" s="89"/>
      <c r="F457" s="89"/>
      <c r="H457" s="89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2:25" ht="15.75" customHeight="1" x14ac:dyDescent="0.2">
      <c r="B458" s="88"/>
      <c r="C458" s="89"/>
      <c r="D458" s="89"/>
      <c r="E458" s="89"/>
      <c r="F458" s="89"/>
      <c r="H458" s="89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2:25" ht="15.75" customHeight="1" x14ac:dyDescent="0.2">
      <c r="B459" s="88"/>
      <c r="C459" s="89"/>
      <c r="D459" s="89"/>
      <c r="E459" s="89"/>
      <c r="F459" s="89"/>
      <c r="H459" s="89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2:25" ht="15.75" customHeight="1" x14ac:dyDescent="0.2">
      <c r="B460" s="88"/>
      <c r="C460" s="89"/>
      <c r="D460" s="89"/>
      <c r="E460" s="89"/>
      <c r="F460" s="89"/>
      <c r="H460" s="89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2:25" ht="15.75" customHeight="1" x14ac:dyDescent="0.2">
      <c r="B461" s="88"/>
      <c r="C461" s="89"/>
      <c r="D461" s="89"/>
      <c r="E461" s="89"/>
      <c r="F461" s="89"/>
      <c r="H461" s="89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2:25" ht="15.75" customHeight="1" x14ac:dyDescent="0.2">
      <c r="B462" s="88"/>
      <c r="C462" s="89"/>
      <c r="D462" s="89"/>
      <c r="E462" s="89"/>
      <c r="F462" s="89"/>
      <c r="H462" s="89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2:25" ht="15.75" customHeight="1" x14ac:dyDescent="0.2">
      <c r="B463" s="88"/>
      <c r="C463" s="89"/>
      <c r="D463" s="89"/>
      <c r="E463" s="89"/>
      <c r="F463" s="89"/>
      <c r="H463" s="89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2:25" ht="15.75" customHeight="1" x14ac:dyDescent="0.2">
      <c r="B464" s="88"/>
      <c r="C464" s="89"/>
      <c r="D464" s="89"/>
      <c r="E464" s="89"/>
      <c r="F464" s="89"/>
      <c r="H464" s="89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2:25" ht="15.75" customHeight="1" x14ac:dyDescent="0.2">
      <c r="B465" s="88"/>
      <c r="C465" s="89"/>
      <c r="D465" s="89"/>
      <c r="E465" s="89"/>
      <c r="F465" s="89"/>
      <c r="H465" s="89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2:25" ht="15.75" customHeight="1" x14ac:dyDescent="0.2">
      <c r="B466" s="88"/>
      <c r="C466" s="89"/>
      <c r="D466" s="89"/>
      <c r="E466" s="89"/>
      <c r="F466" s="89"/>
      <c r="H466" s="89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2:25" ht="15.75" customHeight="1" x14ac:dyDescent="0.2">
      <c r="B467" s="88"/>
      <c r="C467" s="89"/>
      <c r="D467" s="89"/>
      <c r="E467" s="89"/>
      <c r="F467" s="89"/>
      <c r="H467" s="89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2:25" ht="15.75" customHeight="1" x14ac:dyDescent="0.2">
      <c r="B468" s="88"/>
      <c r="C468" s="89"/>
      <c r="D468" s="89"/>
      <c r="E468" s="89"/>
      <c r="F468" s="89"/>
      <c r="H468" s="89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2:25" ht="15.75" customHeight="1" x14ac:dyDescent="0.2">
      <c r="B469" s="88"/>
      <c r="C469" s="89"/>
      <c r="D469" s="89"/>
      <c r="E469" s="89"/>
      <c r="F469" s="89"/>
      <c r="H469" s="89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2:25" ht="15.75" customHeight="1" x14ac:dyDescent="0.2">
      <c r="B470" s="88"/>
      <c r="C470" s="89"/>
      <c r="D470" s="89"/>
      <c r="E470" s="89"/>
      <c r="F470" s="89"/>
      <c r="H470" s="89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2:25" ht="15.75" customHeight="1" x14ac:dyDescent="0.2">
      <c r="B471" s="88"/>
      <c r="C471" s="89"/>
      <c r="D471" s="89"/>
      <c r="E471" s="89"/>
      <c r="F471" s="89"/>
      <c r="H471" s="89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2:25" ht="15.75" customHeight="1" x14ac:dyDescent="0.2">
      <c r="B472" s="88"/>
      <c r="C472" s="89"/>
      <c r="D472" s="89"/>
      <c r="E472" s="89"/>
      <c r="F472" s="89"/>
      <c r="H472" s="89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2:25" ht="15.75" customHeight="1" x14ac:dyDescent="0.2">
      <c r="B473" s="88"/>
      <c r="C473" s="89"/>
      <c r="D473" s="89"/>
      <c r="E473" s="89"/>
      <c r="F473" s="89"/>
      <c r="H473" s="89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2:25" ht="15.75" customHeight="1" x14ac:dyDescent="0.2">
      <c r="B474" s="88"/>
      <c r="C474" s="89"/>
      <c r="D474" s="89"/>
      <c r="E474" s="89"/>
      <c r="F474" s="89"/>
      <c r="H474" s="89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2:25" ht="15.75" customHeight="1" x14ac:dyDescent="0.2">
      <c r="B475" s="88"/>
      <c r="C475" s="89"/>
      <c r="D475" s="89"/>
      <c r="E475" s="89"/>
      <c r="F475" s="89"/>
      <c r="H475" s="89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2:25" ht="15.75" customHeight="1" x14ac:dyDescent="0.2">
      <c r="B476" s="88"/>
      <c r="C476" s="89"/>
      <c r="D476" s="89"/>
      <c r="E476" s="89"/>
      <c r="F476" s="89"/>
      <c r="H476" s="89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2:25" ht="15.75" customHeight="1" x14ac:dyDescent="0.2">
      <c r="B477" s="88"/>
      <c r="C477" s="89"/>
      <c r="D477" s="89"/>
      <c r="E477" s="89"/>
      <c r="F477" s="89"/>
      <c r="H477" s="89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2:25" ht="15.75" customHeight="1" x14ac:dyDescent="0.2">
      <c r="B478" s="88"/>
      <c r="C478" s="89"/>
      <c r="D478" s="89"/>
      <c r="E478" s="89"/>
      <c r="F478" s="89"/>
      <c r="H478" s="89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2:25" ht="15.75" customHeight="1" x14ac:dyDescent="0.2">
      <c r="B479" s="88"/>
      <c r="C479" s="89"/>
      <c r="D479" s="89"/>
      <c r="E479" s="89"/>
      <c r="F479" s="89"/>
      <c r="H479" s="89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2:25" ht="15.75" customHeight="1" x14ac:dyDescent="0.2">
      <c r="B480" s="88"/>
      <c r="C480" s="89"/>
      <c r="D480" s="89"/>
      <c r="E480" s="89"/>
      <c r="F480" s="89"/>
      <c r="H480" s="89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2:25" ht="15.75" customHeight="1" x14ac:dyDescent="0.2">
      <c r="B481" s="88"/>
      <c r="C481" s="89"/>
      <c r="D481" s="89"/>
      <c r="E481" s="89"/>
      <c r="F481" s="89"/>
      <c r="H481" s="89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2:25" ht="15.75" customHeight="1" x14ac:dyDescent="0.2">
      <c r="B482" s="88"/>
      <c r="C482" s="89"/>
      <c r="D482" s="89"/>
      <c r="E482" s="89"/>
      <c r="F482" s="89"/>
      <c r="H482" s="89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2:25" ht="15.75" customHeight="1" x14ac:dyDescent="0.2">
      <c r="B483" s="88"/>
      <c r="C483" s="89"/>
      <c r="D483" s="89"/>
      <c r="E483" s="89"/>
      <c r="F483" s="89"/>
      <c r="H483" s="89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2:25" ht="15.75" customHeight="1" x14ac:dyDescent="0.2">
      <c r="B484" s="88"/>
      <c r="C484" s="89"/>
      <c r="D484" s="89"/>
      <c r="E484" s="89"/>
      <c r="F484" s="89"/>
      <c r="H484" s="89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2:25" ht="15.75" customHeight="1" x14ac:dyDescent="0.2">
      <c r="B485" s="88"/>
      <c r="C485" s="89"/>
      <c r="D485" s="89"/>
      <c r="E485" s="89"/>
      <c r="F485" s="89"/>
      <c r="H485" s="89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2:25" ht="15.75" customHeight="1" x14ac:dyDescent="0.2">
      <c r="B486" s="88"/>
      <c r="C486" s="89"/>
      <c r="D486" s="89"/>
      <c r="E486" s="89"/>
      <c r="F486" s="89"/>
      <c r="H486" s="89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2:25" ht="15.75" customHeight="1" x14ac:dyDescent="0.2">
      <c r="B487" s="88"/>
      <c r="C487" s="89"/>
      <c r="D487" s="89"/>
      <c r="E487" s="89"/>
      <c r="F487" s="89"/>
      <c r="H487" s="89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2:25" ht="15.75" customHeight="1" x14ac:dyDescent="0.2">
      <c r="B488" s="88"/>
      <c r="C488" s="89"/>
      <c r="D488" s="89"/>
      <c r="E488" s="89"/>
      <c r="F488" s="89"/>
      <c r="H488" s="89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2:25" ht="15.75" customHeight="1" x14ac:dyDescent="0.2">
      <c r="B489" s="88"/>
      <c r="C489" s="89"/>
      <c r="D489" s="89"/>
      <c r="E489" s="89"/>
      <c r="F489" s="89"/>
      <c r="H489" s="89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2:25" ht="15.75" customHeight="1" x14ac:dyDescent="0.2">
      <c r="B490" s="88"/>
      <c r="C490" s="89"/>
      <c r="D490" s="89"/>
      <c r="E490" s="89"/>
      <c r="F490" s="89"/>
      <c r="H490" s="89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2:25" ht="15.75" customHeight="1" x14ac:dyDescent="0.2">
      <c r="B491" s="88"/>
      <c r="C491" s="89"/>
      <c r="D491" s="89"/>
      <c r="E491" s="89"/>
      <c r="F491" s="89"/>
      <c r="H491" s="89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2:25" ht="15.75" customHeight="1" x14ac:dyDescent="0.2">
      <c r="B492" s="88"/>
      <c r="C492" s="89"/>
      <c r="D492" s="89"/>
      <c r="E492" s="89"/>
      <c r="F492" s="89"/>
      <c r="H492" s="89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2:25" ht="15.75" customHeight="1" x14ac:dyDescent="0.2">
      <c r="B493" s="88"/>
      <c r="C493" s="89"/>
      <c r="D493" s="89"/>
      <c r="E493" s="89"/>
      <c r="F493" s="89"/>
      <c r="H493" s="89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2:25" ht="15.75" customHeight="1" x14ac:dyDescent="0.2">
      <c r="B494" s="88"/>
      <c r="C494" s="89"/>
      <c r="D494" s="89"/>
      <c r="E494" s="89"/>
      <c r="F494" s="89"/>
      <c r="H494" s="89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2:25" ht="15.75" customHeight="1" x14ac:dyDescent="0.2">
      <c r="B495" s="88"/>
      <c r="C495" s="89"/>
      <c r="D495" s="89"/>
      <c r="E495" s="89"/>
      <c r="F495" s="89"/>
      <c r="H495" s="89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2:25" ht="15.75" customHeight="1" x14ac:dyDescent="0.2">
      <c r="B496" s="88"/>
      <c r="C496" s="89"/>
      <c r="D496" s="89"/>
      <c r="E496" s="89"/>
      <c r="F496" s="89"/>
      <c r="H496" s="89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2:25" ht="15.75" customHeight="1" x14ac:dyDescent="0.2">
      <c r="B497" s="88"/>
      <c r="C497" s="89"/>
      <c r="D497" s="89"/>
      <c r="E497" s="89"/>
      <c r="F497" s="89"/>
      <c r="H497" s="89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2:25" ht="15.75" customHeight="1" x14ac:dyDescent="0.2">
      <c r="B498" s="88"/>
      <c r="C498" s="89"/>
      <c r="D498" s="89"/>
      <c r="E498" s="89"/>
      <c r="F498" s="89"/>
      <c r="H498" s="89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2:25" ht="15.75" customHeight="1" x14ac:dyDescent="0.2">
      <c r="B499" s="88"/>
      <c r="C499" s="89"/>
      <c r="D499" s="89"/>
      <c r="E499" s="89"/>
      <c r="F499" s="89"/>
      <c r="H499" s="89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2:25" ht="15.75" customHeight="1" x14ac:dyDescent="0.2">
      <c r="B500" s="88"/>
      <c r="C500" s="89"/>
      <c r="D500" s="89"/>
      <c r="E500" s="89"/>
      <c r="F500" s="89"/>
      <c r="H500" s="89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2:25" ht="15.75" customHeight="1" x14ac:dyDescent="0.2">
      <c r="B501" s="88"/>
      <c r="C501" s="89"/>
      <c r="D501" s="89"/>
      <c r="E501" s="89"/>
      <c r="F501" s="89"/>
      <c r="H501" s="89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2:25" ht="15.75" customHeight="1" x14ac:dyDescent="0.2">
      <c r="B502" s="88"/>
      <c r="C502" s="89"/>
      <c r="D502" s="89"/>
      <c r="E502" s="89"/>
      <c r="F502" s="89"/>
      <c r="H502" s="89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2:25" ht="15.75" customHeight="1" x14ac:dyDescent="0.2">
      <c r="B503" s="88"/>
      <c r="C503" s="89"/>
      <c r="D503" s="89"/>
      <c r="E503" s="89"/>
      <c r="F503" s="89"/>
      <c r="H503" s="89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2:25" ht="15.75" customHeight="1" x14ac:dyDescent="0.2">
      <c r="B504" s="88"/>
      <c r="C504" s="89"/>
      <c r="D504" s="89"/>
      <c r="E504" s="89"/>
      <c r="F504" s="89"/>
      <c r="H504" s="89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2:25" ht="15.75" customHeight="1" x14ac:dyDescent="0.2">
      <c r="B505" s="88"/>
      <c r="C505" s="89"/>
      <c r="D505" s="89"/>
      <c r="E505" s="89"/>
      <c r="F505" s="89"/>
      <c r="H505" s="89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2:25" ht="15.75" customHeight="1" x14ac:dyDescent="0.2">
      <c r="B506" s="88"/>
      <c r="C506" s="89"/>
      <c r="D506" s="89"/>
      <c r="E506" s="89"/>
      <c r="F506" s="89"/>
      <c r="H506" s="89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2:25" ht="15.75" customHeight="1" x14ac:dyDescent="0.2">
      <c r="B507" s="88"/>
      <c r="C507" s="89"/>
      <c r="D507" s="89"/>
      <c r="E507" s="89"/>
      <c r="F507" s="89"/>
      <c r="H507" s="89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2:25" ht="15.75" customHeight="1" x14ac:dyDescent="0.2">
      <c r="B508" s="88"/>
      <c r="C508" s="89"/>
      <c r="D508" s="89"/>
      <c r="E508" s="89"/>
      <c r="F508" s="89"/>
      <c r="H508" s="89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2:25" ht="15.75" customHeight="1" x14ac:dyDescent="0.2">
      <c r="B509" s="88"/>
      <c r="C509" s="89"/>
      <c r="D509" s="89"/>
      <c r="E509" s="89"/>
      <c r="F509" s="89"/>
      <c r="H509" s="89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2:25" ht="15.75" customHeight="1" x14ac:dyDescent="0.2">
      <c r="B510" s="88"/>
      <c r="C510" s="89"/>
      <c r="D510" s="89"/>
      <c r="E510" s="89"/>
      <c r="F510" s="89"/>
      <c r="H510" s="89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2:25" ht="15.75" customHeight="1" x14ac:dyDescent="0.2">
      <c r="B511" s="88"/>
      <c r="C511" s="89"/>
      <c r="D511" s="89"/>
      <c r="E511" s="89"/>
      <c r="F511" s="89"/>
      <c r="H511" s="89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2:25" ht="15.75" customHeight="1" x14ac:dyDescent="0.2">
      <c r="B512" s="88"/>
      <c r="C512" s="89"/>
      <c r="D512" s="89"/>
      <c r="E512" s="89"/>
      <c r="F512" s="89"/>
      <c r="H512" s="89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2:25" ht="15.75" customHeight="1" x14ac:dyDescent="0.2">
      <c r="B513" s="88"/>
      <c r="C513" s="89"/>
      <c r="D513" s="89"/>
      <c r="E513" s="89"/>
      <c r="F513" s="89"/>
      <c r="H513" s="89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2:25" ht="15.75" customHeight="1" x14ac:dyDescent="0.2">
      <c r="B514" s="88"/>
      <c r="C514" s="89"/>
      <c r="D514" s="89"/>
      <c r="E514" s="89"/>
      <c r="F514" s="89"/>
      <c r="H514" s="89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2:25" ht="15.75" customHeight="1" x14ac:dyDescent="0.2">
      <c r="B515" s="88"/>
      <c r="C515" s="89"/>
      <c r="D515" s="89"/>
      <c r="E515" s="89"/>
      <c r="F515" s="89"/>
      <c r="H515" s="89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2:25" ht="15.75" customHeight="1" x14ac:dyDescent="0.2">
      <c r="B516" s="88"/>
      <c r="C516" s="89"/>
      <c r="D516" s="89"/>
      <c r="E516" s="89"/>
      <c r="F516" s="89"/>
      <c r="H516" s="89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2:25" ht="15.75" customHeight="1" x14ac:dyDescent="0.2">
      <c r="B517" s="88"/>
      <c r="C517" s="89"/>
      <c r="D517" s="89"/>
      <c r="E517" s="89"/>
      <c r="F517" s="89"/>
      <c r="H517" s="89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2:25" ht="15.75" customHeight="1" x14ac:dyDescent="0.2">
      <c r="B518" s="88"/>
      <c r="C518" s="89"/>
      <c r="D518" s="89"/>
      <c r="E518" s="89"/>
      <c r="F518" s="89"/>
      <c r="H518" s="89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2:25" ht="15.75" customHeight="1" x14ac:dyDescent="0.2">
      <c r="B519" s="88"/>
      <c r="C519" s="89"/>
      <c r="D519" s="89"/>
      <c r="E519" s="89"/>
      <c r="F519" s="89"/>
      <c r="H519" s="89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2:25" ht="15.75" customHeight="1" x14ac:dyDescent="0.2">
      <c r="B520" s="88"/>
      <c r="C520" s="89"/>
      <c r="D520" s="89"/>
      <c r="E520" s="89"/>
      <c r="F520" s="89"/>
      <c r="H520" s="89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2:25" ht="15.75" customHeight="1" x14ac:dyDescent="0.2">
      <c r="B521" s="88"/>
      <c r="C521" s="89"/>
      <c r="D521" s="89"/>
      <c r="E521" s="89"/>
      <c r="F521" s="89"/>
      <c r="H521" s="89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2:25" ht="15.75" customHeight="1" x14ac:dyDescent="0.2">
      <c r="B522" s="88"/>
      <c r="C522" s="89"/>
      <c r="D522" s="89"/>
      <c r="E522" s="89"/>
      <c r="F522" s="89"/>
      <c r="H522" s="89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2:25" ht="15.75" customHeight="1" x14ac:dyDescent="0.2">
      <c r="B523" s="88"/>
      <c r="C523" s="89"/>
      <c r="D523" s="89"/>
      <c r="E523" s="89"/>
      <c r="F523" s="89"/>
      <c r="H523" s="89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2:25" ht="15.75" customHeight="1" x14ac:dyDescent="0.2">
      <c r="B524" s="88"/>
      <c r="C524" s="89"/>
      <c r="D524" s="89"/>
      <c r="E524" s="89"/>
      <c r="F524" s="89"/>
      <c r="H524" s="89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2:25" ht="15.75" customHeight="1" x14ac:dyDescent="0.2">
      <c r="B525" s="88"/>
      <c r="C525" s="89"/>
      <c r="D525" s="89"/>
      <c r="E525" s="89"/>
      <c r="F525" s="89"/>
      <c r="H525" s="89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2:25" ht="15.75" customHeight="1" x14ac:dyDescent="0.2">
      <c r="B526" s="88"/>
      <c r="C526" s="89"/>
      <c r="D526" s="89"/>
      <c r="E526" s="89"/>
      <c r="F526" s="89"/>
      <c r="H526" s="89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2:25" ht="15.75" customHeight="1" x14ac:dyDescent="0.2">
      <c r="B527" s="88"/>
      <c r="C527" s="89"/>
      <c r="D527" s="89"/>
      <c r="E527" s="89"/>
      <c r="F527" s="89"/>
      <c r="H527" s="89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2:25" ht="15.75" customHeight="1" x14ac:dyDescent="0.2">
      <c r="B528" s="88"/>
      <c r="C528" s="89"/>
      <c r="D528" s="89"/>
      <c r="E528" s="89"/>
      <c r="F528" s="89"/>
      <c r="H528" s="89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2:25" ht="15.75" customHeight="1" x14ac:dyDescent="0.2">
      <c r="B529" s="88"/>
      <c r="C529" s="89"/>
      <c r="D529" s="89"/>
      <c r="E529" s="89"/>
      <c r="F529" s="89"/>
      <c r="H529" s="89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2:25" ht="15.75" customHeight="1" x14ac:dyDescent="0.2">
      <c r="B530" s="88"/>
      <c r="C530" s="89"/>
      <c r="D530" s="89"/>
      <c r="E530" s="89"/>
      <c r="F530" s="89"/>
      <c r="H530" s="89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2:25" ht="15.75" customHeight="1" x14ac:dyDescent="0.2">
      <c r="B531" s="88"/>
      <c r="C531" s="89"/>
      <c r="D531" s="89"/>
      <c r="E531" s="89"/>
      <c r="F531" s="89"/>
      <c r="H531" s="89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2:25" ht="15.75" customHeight="1" x14ac:dyDescent="0.2">
      <c r="B532" s="88"/>
      <c r="C532" s="89"/>
      <c r="D532" s="89"/>
      <c r="E532" s="89"/>
      <c r="F532" s="89"/>
      <c r="H532" s="89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2:25" ht="15.75" customHeight="1" x14ac:dyDescent="0.2">
      <c r="B533" s="88"/>
      <c r="C533" s="89"/>
      <c r="D533" s="89"/>
      <c r="E533" s="89"/>
      <c r="F533" s="89"/>
      <c r="H533" s="89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2:25" ht="15.75" customHeight="1" x14ac:dyDescent="0.2">
      <c r="B534" s="88"/>
      <c r="C534" s="89"/>
      <c r="D534" s="89"/>
      <c r="E534" s="89"/>
      <c r="F534" s="89"/>
      <c r="H534" s="89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2:25" ht="15.75" customHeight="1" x14ac:dyDescent="0.2">
      <c r="B535" s="88"/>
      <c r="C535" s="89"/>
      <c r="D535" s="89"/>
      <c r="E535" s="89"/>
      <c r="F535" s="89"/>
      <c r="H535" s="89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2:25" ht="15.75" customHeight="1" x14ac:dyDescent="0.2">
      <c r="B536" s="88"/>
      <c r="C536" s="89"/>
      <c r="D536" s="89"/>
      <c r="E536" s="89"/>
      <c r="F536" s="89"/>
      <c r="H536" s="89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2:25" ht="15.75" customHeight="1" x14ac:dyDescent="0.2">
      <c r="B537" s="88"/>
      <c r="C537" s="89"/>
      <c r="D537" s="89"/>
      <c r="E537" s="89"/>
      <c r="F537" s="89"/>
      <c r="H537" s="89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2:25" ht="15.75" customHeight="1" x14ac:dyDescent="0.2">
      <c r="B538" s="88"/>
      <c r="C538" s="89"/>
      <c r="D538" s="89"/>
      <c r="E538" s="89"/>
      <c r="F538" s="89"/>
      <c r="H538" s="89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2:25" ht="15.75" customHeight="1" x14ac:dyDescent="0.2">
      <c r="B539" s="88"/>
      <c r="C539" s="89"/>
      <c r="D539" s="89"/>
      <c r="E539" s="89"/>
      <c r="F539" s="89"/>
      <c r="H539" s="89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2:25" ht="15.75" customHeight="1" x14ac:dyDescent="0.2">
      <c r="B540" s="88"/>
      <c r="C540" s="89"/>
      <c r="D540" s="89"/>
      <c r="E540" s="89"/>
      <c r="F540" s="89"/>
      <c r="H540" s="89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2:25" ht="15.75" customHeight="1" x14ac:dyDescent="0.2">
      <c r="B541" s="88"/>
      <c r="C541" s="89"/>
      <c r="D541" s="89"/>
      <c r="E541" s="89"/>
      <c r="F541" s="89"/>
      <c r="H541" s="89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2:25" ht="15.75" customHeight="1" x14ac:dyDescent="0.2">
      <c r="B542" s="88"/>
      <c r="C542" s="89"/>
      <c r="D542" s="89"/>
      <c r="E542" s="89"/>
      <c r="F542" s="89"/>
      <c r="H542" s="89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2:25" ht="15.75" customHeight="1" x14ac:dyDescent="0.2">
      <c r="B543" s="88"/>
      <c r="C543" s="89"/>
      <c r="D543" s="89"/>
      <c r="E543" s="89"/>
      <c r="F543" s="89"/>
      <c r="H543" s="89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2:25" ht="15.75" customHeight="1" x14ac:dyDescent="0.2">
      <c r="B544" s="88"/>
      <c r="C544" s="89"/>
      <c r="D544" s="89"/>
      <c r="E544" s="89"/>
      <c r="F544" s="89"/>
      <c r="H544" s="89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2:25" ht="15.75" customHeight="1" x14ac:dyDescent="0.2">
      <c r="B545" s="88"/>
      <c r="C545" s="89"/>
      <c r="D545" s="89"/>
      <c r="E545" s="89"/>
      <c r="F545" s="89"/>
      <c r="H545" s="89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2:25" ht="15.75" customHeight="1" x14ac:dyDescent="0.2">
      <c r="B546" s="88"/>
      <c r="C546" s="89"/>
      <c r="D546" s="89"/>
      <c r="E546" s="89"/>
      <c r="F546" s="89"/>
      <c r="H546" s="89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2:25" ht="15.75" customHeight="1" x14ac:dyDescent="0.2">
      <c r="B547" s="88"/>
      <c r="C547" s="89"/>
      <c r="D547" s="89"/>
      <c r="E547" s="89"/>
      <c r="F547" s="89"/>
      <c r="H547" s="89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2:25" ht="15.75" customHeight="1" x14ac:dyDescent="0.2">
      <c r="B548" s="88"/>
      <c r="C548" s="89"/>
      <c r="D548" s="89"/>
      <c r="E548" s="89"/>
      <c r="F548" s="89"/>
      <c r="H548" s="89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2:25" ht="15.75" customHeight="1" x14ac:dyDescent="0.2">
      <c r="B549" s="88"/>
      <c r="C549" s="89"/>
      <c r="D549" s="89"/>
      <c r="E549" s="89"/>
      <c r="F549" s="89"/>
      <c r="H549" s="89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2:25" ht="15.75" customHeight="1" x14ac:dyDescent="0.2">
      <c r="B550" s="88"/>
      <c r="C550" s="89"/>
      <c r="D550" s="89"/>
      <c r="E550" s="89"/>
      <c r="F550" s="89"/>
      <c r="H550" s="89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2:25" ht="15.75" customHeight="1" x14ac:dyDescent="0.2">
      <c r="B551" s="88"/>
      <c r="C551" s="89"/>
      <c r="D551" s="89"/>
      <c r="E551" s="89"/>
      <c r="F551" s="89"/>
      <c r="H551" s="89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2:25" ht="15.75" customHeight="1" x14ac:dyDescent="0.2">
      <c r="B552" s="88"/>
      <c r="C552" s="89"/>
      <c r="D552" s="89"/>
      <c r="E552" s="89"/>
      <c r="F552" s="89"/>
      <c r="H552" s="89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2:25" ht="15.75" customHeight="1" x14ac:dyDescent="0.2">
      <c r="B553" s="88"/>
      <c r="C553" s="89"/>
      <c r="D553" s="89"/>
      <c r="E553" s="89"/>
      <c r="F553" s="89"/>
      <c r="H553" s="89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2:25" ht="15.75" customHeight="1" x14ac:dyDescent="0.2">
      <c r="B554" s="88"/>
      <c r="C554" s="89"/>
      <c r="D554" s="89"/>
      <c r="E554" s="89"/>
      <c r="F554" s="89"/>
      <c r="H554" s="89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2:25" ht="15.75" customHeight="1" x14ac:dyDescent="0.2">
      <c r="B555" s="88"/>
      <c r="C555" s="89"/>
      <c r="D555" s="89"/>
      <c r="E555" s="89"/>
      <c r="F555" s="89"/>
      <c r="H555" s="89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2:25" ht="15.75" customHeight="1" x14ac:dyDescent="0.2">
      <c r="B556" s="88"/>
      <c r="C556" s="89"/>
      <c r="D556" s="89"/>
      <c r="E556" s="89"/>
      <c r="F556" s="89"/>
      <c r="H556" s="89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2:25" ht="15.75" customHeight="1" x14ac:dyDescent="0.2">
      <c r="B557" s="88"/>
      <c r="C557" s="89"/>
      <c r="D557" s="89"/>
      <c r="E557" s="89"/>
      <c r="F557" s="89"/>
      <c r="H557" s="89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2:25" ht="15.75" customHeight="1" x14ac:dyDescent="0.2">
      <c r="B558" s="88"/>
      <c r="C558" s="89"/>
      <c r="D558" s="89"/>
      <c r="E558" s="89"/>
      <c r="F558" s="89"/>
      <c r="H558" s="89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2:25" ht="15.75" customHeight="1" x14ac:dyDescent="0.2">
      <c r="B559" s="88"/>
      <c r="C559" s="89"/>
      <c r="D559" s="89"/>
      <c r="E559" s="89"/>
      <c r="F559" s="89"/>
      <c r="H559" s="89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2:25" ht="15.75" customHeight="1" x14ac:dyDescent="0.2">
      <c r="B560" s="88"/>
      <c r="C560" s="89"/>
      <c r="D560" s="89"/>
      <c r="E560" s="89"/>
      <c r="F560" s="89"/>
      <c r="H560" s="89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2:25" ht="15.75" customHeight="1" x14ac:dyDescent="0.2">
      <c r="B561" s="88"/>
      <c r="C561" s="89"/>
      <c r="D561" s="89"/>
      <c r="E561" s="89"/>
      <c r="F561" s="89"/>
      <c r="H561" s="89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2:25" ht="15.75" customHeight="1" x14ac:dyDescent="0.2">
      <c r="B562" s="88"/>
      <c r="C562" s="89"/>
      <c r="D562" s="89"/>
      <c r="E562" s="89"/>
      <c r="F562" s="89"/>
      <c r="H562" s="89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2:25" ht="15.75" customHeight="1" x14ac:dyDescent="0.2">
      <c r="B563" s="88"/>
      <c r="C563" s="89"/>
      <c r="D563" s="89"/>
      <c r="E563" s="89"/>
      <c r="F563" s="89"/>
      <c r="H563" s="89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2:25" ht="15.75" customHeight="1" x14ac:dyDescent="0.2">
      <c r="B564" s="88"/>
      <c r="C564" s="89"/>
      <c r="D564" s="89"/>
      <c r="E564" s="89"/>
      <c r="F564" s="89"/>
      <c r="H564" s="89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2:25" ht="15.75" customHeight="1" x14ac:dyDescent="0.2">
      <c r="B565" s="88"/>
      <c r="C565" s="89"/>
      <c r="D565" s="89"/>
      <c r="E565" s="89"/>
      <c r="F565" s="89"/>
      <c r="H565" s="89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2:25" ht="15.75" customHeight="1" x14ac:dyDescent="0.2">
      <c r="B566" s="88"/>
      <c r="C566" s="89"/>
      <c r="D566" s="89"/>
      <c r="E566" s="89"/>
      <c r="F566" s="89"/>
      <c r="H566" s="89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2:25" ht="15.75" customHeight="1" x14ac:dyDescent="0.2">
      <c r="B567" s="88"/>
      <c r="C567" s="89"/>
      <c r="D567" s="89"/>
      <c r="E567" s="89"/>
      <c r="F567" s="89"/>
      <c r="H567" s="89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2:25" ht="15.75" customHeight="1" x14ac:dyDescent="0.2">
      <c r="B568" s="88"/>
      <c r="C568" s="89"/>
      <c r="D568" s="89"/>
      <c r="E568" s="89"/>
      <c r="F568" s="89"/>
      <c r="H568" s="89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2:25" ht="15.75" customHeight="1" x14ac:dyDescent="0.2">
      <c r="B569" s="88"/>
      <c r="C569" s="89"/>
      <c r="D569" s="89"/>
      <c r="E569" s="89"/>
      <c r="F569" s="89"/>
      <c r="H569" s="89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2:25" ht="15.75" customHeight="1" x14ac:dyDescent="0.2">
      <c r="B570" s="88"/>
      <c r="C570" s="89"/>
      <c r="D570" s="89"/>
      <c r="E570" s="89"/>
      <c r="F570" s="89"/>
      <c r="H570" s="89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2:25" ht="15.75" customHeight="1" x14ac:dyDescent="0.2">
      <c r="B571" s="88"/>
      <c r="C571" s="89"/>
      <c r="D571" s="89"/>
      <c r="E571" s="89"/>
      <c r="F571" s="89"/>
      <c r="H571" s="89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2:25" ht="15.75" customHeight="1" x14ac:dyDescent="0.2">
      <c r="B572" s="88"/>
      <c r="C572" s="89"/>
      <c r="D572" s="89"/>
      <c r="E572" s="89"/>
      <c r="F572" s="89"/>
      <c r="H572" s="89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2:25" ht="15.75" customHeight="1" x14ac:dyDescent="0.2">
      <c r="B573" s="88"/>
      <c r="C573" s="89"/>
      <c r="D573" s="89"/>
      <c r="E573" s="89"/>
      <c r="F573" s="89"/>
      <c r="H573" s="89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2:25" ht="15.75" customHeight="1" x14ac:dyDescent="0.2">
      <c r="B574" s="88"/>
      <c r="C574" s="89"/>
      <c r="D574" s="89"/>
      <c r="E574" s="89"/>
      <c r="F574" s="89"/>
      <c r="H574" s="89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2:25" ht="15.75" customHeight="1" x14ac:dyDescent="0.2">
      <c r="B575" s="88"/>
      <c r="C575" s="89"/>
      <c r="D575" s="89"/>
      <c r="E575" s="89"/>
      <c r="F575" s="89"/>
      <c r="H575" s="89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2:25" ht="15.75" customHeight="1" x14ac:dyDescent="0.2">
      <c r="B576" s="88"/>
      <c r="C576" s="89"/>
      <c r="D576" s="89"/>
      <c r="E576" s="89"/>
      <c r="F576" s="89"/>
      <c r="H576" s="89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2:25" ht="15.75" customHeight="1" x14ac:dyDescent="0.2">
      <c r="B577" s="88"/>
      <c r="C577" s="89"/>
      <c r="D577" s="89"/>
      <c r="E577" s="89"/>
      <c r="F577" s="89"/>
      <c r="H577" s="89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2:25" ht="15.75" customHeight="1" x14ac:dyDescent="0.2">
      <c r="B578" s="88"/>
      <c r="C578" s="89"/>
      <c r="D578" s="89"/>
      <c r="E578" s="89"/>
      <c r="F578" s="89"/>
      <c r="H578" s="89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2:25" ht="15.75" customHeight="1" x14ac:dyDescent="0.2">
      <c r="B579" s="88"/>
      <c r="C579" s="89"/>
      <c r="D579" s="89"/>
      <c r="E579" s="89"/>
      <c r="F579" s="89"/>
      <c r="H579" s="89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2:25" ht="15.75" customHeight="1" x14ac:dyDescent="0.2">
      <c r="B580" s="88"/>
      <c r="C580" s="89"/>
      <c r="D580" s="89"/>
      <c r="E580" s="89"/>
      <c r="F580" s="89"/>
      <c r="H580" s="89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2:25" ht="15.75" customHeight="1" x14ac:dyDescent="0.2">
      <c r="B581" s="88"/>
      <c r="C581" s="89"/>
      <c r="D581" s="89"/>
      <c r="E581" s="89"/>
      <c r="F581" s="89"/>
      <c r="H581" s="89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2:25" ht="15.75" customHeight="1" x14ac:dyDescent="0.2">
      <c r="B582" s="88"/>
      <c r="C582" s="89"/>
      <c r="D582" s="89"/>
      <c r="E582" s="89"/>
      <c r="F582" s="89"/>
      <c r="H582" s="89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2:25" ht="15.75" customHeight="1" x14ac:dyDescent="0.2">
      <c r="B583" s="88"/>
      <c r="C583" s="89"/>
      <c r="D583" s="89"/>
      <c r="E583" s="89"/>
      <c r="F583" s="89"/>
      <c r="H583" s="89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2:25" ht="15.75" customHeight="1" x14ac:dyDescent="0.2">
      <c r="B584" s="88"/>
      <c r="C584" s="89"/>
      <c r="D584" s="89"/>
      <c r="E584" s="89"/>
      <c r="F584" s="89"/>
      <c r="H584" s="89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2:25" ht="15.75" customHeight="1" x14ac:dyDescent="0.2">
      <c r="B585" s="88"/>
      <c r="C585" s="89"/>
      <c r="D585" s="89"/>
      <c r="E585" s="89"/>
      <c r="F585" s="89"/>
      <c r="H585" s="89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2:25" ht="15.75" customHeight="1" x14ac:dyDescent="0.2">
      <c r="B586" s="88"/>
      <c r="C586" s="89"/>
      <c r="D586" s="89"/>
      <c r="E586" s="89"/>
      <c r="F586" s="89"/>
      <c r="H586" s="89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2:25" ht="15.75" customHeight="1" x14ac:dyDescent="0.2">
      <c r="B587" s="88"/>
      <c r="C587" s="89"/>
      <c r="D587" s="89"/>
      <c r="E587" s="89"/>
      <c r="F587" s="89"/>
      <c r="H587" s="89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2:25" ht="15.75" customHeight="1" x14ac:dyDescent="0.2">
      <c r="B588" s="88"/>
      <c r="C588" s="89"/>
      <c r="D588" s="89"/>
      <c r="E588" s="89"/>
      <c r="F588" s="89"/>
      <c r="H588" s="89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2:25" ht="15.75" customHeight="1" x14ac:dyDescent="0.2">
      <c r="B589" s="88"/>
      <c r="C589" s="89"/>
      <c r="D589" s="89"/>
      <c r="E589" s="89"/>
      <c r="F589" s="89"/>
      <c r="H589" s="89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2:25" ht="15.75" customHeight="1" x14ac:dyDescent="0.2">
      <c r="B590" s="88"/>
      <c r="C590" s="89"/>
      <c r="D590" s="89"/>
      <c r="E590" s="89"/>
      <c r="F590" s="89"/>
      <c r="H590" s="89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2:25" ht="15.75" customHeight="1" x14ac:dyDescent="0.2">
      <c r="B591" s="88"/>
      <c r="C591" s="89"/>
      <c r="D591" s="89"/>
      <c r="E591" s="89"/>
      <c r="F591" s="89"/>
      <c r="H591" s="89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2:25" ht="15.75" customHeight="1" x14ac:dyDescent="0.2">
      <c r="B592" s="88"/>
      <c r="C592" s="89"/>
      <c r="D592" s="89"/>
      <c r="E592" s="89"/>
      <c r="F592" s="89"/>
      <c r="H592" s="89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2:25" ht="15.75" customHeight="1" x14ac:dyDescent="0.2">
      <c r="B593" s="88"/>
      <c r="C593" s="89"/>
      <c r="D593" s="89"/>
      <c r="E593" s="89"/>
      <c r="F593" s="89"/>
      <c r="H593" s="89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2:25" ht="15.75" customHeight="1" x14ac:dyDescent="0.2">
      <c r="B594" s="88"/>
      <c r="C594" s="89"/>
      <c r="D594" s="89"/>
      <c r="E594" s="89"/>
      <c r="F594" s="89"/>
      <c r="H594" s="89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2:25" ht="15.75" customHeight="1" x14ac:dyDescent="0.2">
      <c r="B595" s="88"/>
      <c r="C595" s="89"/>
      <c r="D595" s="89"/>
      <c r="E595" s="89"/>
      <c r="F595" s="89"/>
      <c r="H595" s="89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2:25" ht="15.75" customHeight="1" x14ac:dyDescent="0.2">
      <c r="B596" s="88"/>
      <c r="C596" s="89"/>
      <c r="D596" s="89"/>
      <c r="E596" s="89"/>
      <c r="F596" s="89"/>
      <c r="H596" s="89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2:25" ht="15.75" customHeight="1" x14ac:dyDescent="0.2">
      <c r="B597" s="88"/>
      <c r="C597" s="89"/>
      <c r="D597" s="89"/>
      <c r="E597" s="89"/>
      <c r="F597" s="89"/>
      <c r="H597" s="89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2:25" ht="15.75" customHeight="1" x14ac:dyDescent="0.2">
      <c r="B598" s="88"/>
      <c r="C598" s="89"/>
      <c r="D598" s="89"/>
      <c r="E598" s="89"/>
      <c r="F598" s="89"/>
      <c r="H598" s="89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2:25" ht="15.75" customHeight="1" x14ac:dyDescent="0.2">
      <c r="B599" s="88"/>
      <c r="C599" s="89"/>
      <c r="D599" s="89"/>
      <c r="E599" s="89"/>
      <c r="F599" s="89"/>
      <c r="H599" s="89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2:25" ht="15.75" customHeight="1" x14ac:dyDescent="0.2">
      <c r="B600" s="88"/>
      <c r="C600" s="89"/>
      <c r="D600" s="89"/>
      <c r="E600" s="89"/>
      <c r="F600" s="89"/>
      <c r="H600" s="89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2:25" ht="15.75" customHeight="1" x14ac:dyDescent="0.2">
      <c r="B601" s="88"/>
      <c r="C601" s="89"/>
      <c r="D601" s="89"/>
      <c r="E601" s="89"/>
      <c r="F601" s="89"/>
      <c r="H601" s="89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2:25" ht="15.75" customHeight="1" x14ac:dyDescent="0.2">
      <c r="B602" s="88"/>
      <c r="C602" s="89"/>
      <c r="D602" s="89"/>
      <c r="E602" s="89"/>
      <c r="F602" s="89"/>
      <c r="H602" s="89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</sheetData>
  <mergeCells count="26">
    <mergeCell ref="D310:F310"/>
    <mergeCell ref="D311:F311"/>
    <mergeCell ref="A7:A8"/>
    <mergeCell ref="D233:F233"/>
    <mergeCell ref="B7:F8"/>
    <mergeCell ref="D79:F79"/>
    <mergeCell ref="E149:F149"/>
    <mergeCell ref="D301:F301"/>
    <mergeCell ref="E76:F76"/>
    <mergeCell ref="E70:F70"/>
    <mergeCell ref="E52:F52"/>
    <mergeCell ref="E207:F207"/>
    <mergeCell ref="E266:F266"/>
    <mergeCell ref="E267:F267"/>
    <mergeCell ref="E117:F117"/>
    <mergeCell ref="D234:F234"/>
    <mergeCell ref="I7:I8"/>
    <mergeCell ref="J7:J8"/>
    <mergeCell ref="G6:H6"/>
    <mergeCell ref="B5:H5"/>
    <mergeCell ref="B1:H1"/>
    <mergeCell ref="B2:H2"/>
    <mergeCell ref="B3:H3"/>
    <mergeCell ref="B4:H4"/>
    <mergeCell ref="H7:H8"/>
    <mergeCell ref="G7:G8"/>
  </mergeCells>
  <phoneticPr fontId="0" type="noConversion"/>
  <pageMargins left="0.51181102362204722" right="0.51181102362204722" top="0.74803149606299213" bottom="0.55118110236220474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4.kiadás</vt:lpstr>
      <vt:lpstr>Excel_BuiltIn_Print_Area_3_1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2021-10-26T12:52:10Z</cp:lastPrinted>
  <dcterms:created xsi:type="dcterms:W3CDTF">2016-01-27T18:19:46Z</dcterms:created>
  <dcterms:modified xsi:type="dcterms:W3CDTF">2021-10-27T07:45:08Z</dcterms:modified>
</cp:coreProperties>
</file>