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Ági\Desktop\Dia\2025\Zárszámadás\Társulás\"/>
    </mc:Choice>
  </mc:AlternateContent>
  <xr:revisionPtr revIDLastSave="0" documentId="13_ncr:1_{2CF3AA01-EF90-4F43-86BD-9C4AE95BFD5C}" xr6:coauthVersionLast="47" xr6:coauthVersionMax="47" xr10:uidLastSave="{00000000-0000-0000-0000-000000000000}"/>
  <bookViews>
    <workbookView xWindow="-120" yWindow="-120" windowWidth="29040" windowHeight="15720" tabRatio="500" firstSheet="2" activeTab="2" xr2:uid="{00000000-000D-0000-FFFF-FFFF00000000}"/>
  </bookViews>
  <sheets>
    <sheet name="1. melléklet Mérleg" sheetId="4" r:id="rId1"/>
    <sheet name="2. melléklet Bevételek" sheetId="2" r:id="rId2"/>
    <sheet name="3. melléklet Kiadások" sheetId="5" r:id="rId3"/>
    <sheet name="4. melléklet Mérleg" sheetId="6" r:id="rId4"/>
    <sheet name="5. melléklet Pénzmaradvány" sheetId="7" r:id="rId5"/>
    <sheet name="6. melléklet Eredménykimutatás" sheetId="8" r:id="rId6"/>
  </sheets>
  <definedNames>
    <definedName name="_xlnm.Print_Area" localSheetId="1">'2. melléklet Bevételek'!$A$1:$I$25</definedName>
    <definedName name="_xlnm.Print_Area" localSheetId="2">'3. melléklet Kiadások'!$A$1:$H$46</definedName>
  </definedNames>
  <calcPr calcId="181029"/>
</workbook>
</file>

<file path=xl/calcChain.xml><?xml version="1.0" encoding="utf-8"?>
<calcChain xmlns="http://schemas.openxmlformats.org/spreadsheetml/2006/main">
  <c r="F25" i="4" l="1"/>
  <c r="F17" i="4"/>
  <c r="F19" i="4"/>
  <c r="F20" i="4"/>
  <c r="F21" i="4"/>
  <c r="F22" i="4"/>
  <c r="F23" i="4"/>
  <c r="F18" i="4"/>
  <c r="H15" i="5"/>
  <c r="H17" i="5"/>
  <c r="H20" i="5"/>
  <c r="H22" i="5"/>
  <c r="H24" i="5"/>
  <c r="H25" i="5"/>
  <c r="H28" i="5"/>
  <c r="H10" i="5"/>
  <c r="G8" i="5"/>
  <c r="G11" i="5"/>
  <c r="G9" i="5"/>
  <c r="G14" i="5"/>
  <c r="G16" i="5"/>
  <c r="G42" i="5" s="1"/>
  <c r="E19" i="4" s="1"/>
  <c r="G19" i="5"/>
  <c r="G21" i="5"/>
  <c r="G23" i="5"/>
  <c r="G27" i="5"/>
  <c r="G45" i="5" s="1"/>
  <c r="E23" i="4" s="1"/>
  <c r="G33" i="5"/>
  <c r="G30" i="5" s="1"/>
  <c r="G35" i="5"/>
  <c r="H35" i="5"/>
  <c r="H29" i="5" s="1"/>
  <c r="G41" i="5"/>
  <c r="E18" i="4" s="1"/>
  <c r="E10" i="4"/>
  <c r="H10" i="2"/>
  <c r="I16" i="2"/>
  <c r="I13" i="2"/>
  <c r="I9" i="2"/>
  <c r="H8" i="2"/>
  <c r="H22" i="2" s="1"/>
  <c r="H12" i="2"/>
  <c r="H24" i="2" s="1"/>
  <c r="H15" i="2"/>
  <c r="H18" i="2"/>
  <c r="H17" i="2" s="1"/>
  <c r="I18" i="2"/>
  <c r="I17" i="2" s="1"/>
  <c r="E9" i="4"/>
  <c r="E8" i="4" s="1"/>
  <c r="E27" i="5"/>
  <c r="E45" i="5" s="1"/>
  <c r="C23" i="4" s="1"/>
  <c r="F27" i="5"/>
  <c r="F45" i="5" s="1"/>
  <c r="D23" i="4" s="1"/>
  <c r="H19" i="5" l="1"/>
  <c r="G44" i="5"/>
  <c r="G29" i="5"/>
  <c r="H27" i="5"/>
  <c r="H45" i="5"/>
  <c r="H7" i="2"/>
  <c r="G18" i="5"/>
  <c r="G13" i="5"/>
  <c r="G7" i="5"/>
  <c r="G43" i="5"/>
  <c r="H14" i="2"/>
  <c r="H23" i="2"/>
  <c r="H25" i="2" s="1"/>
  <c r="E12" i="4"/>
  <c r="E14" i="4"/>
  <c r="E21" i="5"/>
  <c r="E19" i="5"/>
  <c r="F26" i="5"/>
  <c r="F21" i="5"/>
  <c r="H21" i="5" s="1"/>
  <c r="F19" i="5"/>
  <c r="E23" i="5"/>
  <c r="F23" i="5" l="1"/>
  <c r="H23" i="5" s="1"/>
  <c r="H26" i="5"/>
  <c r="G39" i="5"/>
  <c r="E22" i="4"/>
  <c r="E21" i="4" s="1"/>
  <c r="H44" i="5"/>
  <c r="H20" i="2"/>
  <c r="E11" i="4"/>
  <c r="E13" i="4"/>
  <c r="F13" i="4" s="1"/>
  <c r="F14" i="4"/>
  <c r="E20" i="4"/>
  <c r="E17" i="4" s="1"/>
  <c r="E25" i="4" s="1"/>
  <c r="G46" i="5"/>
  <c r="E15" i="4"/>
  <c r="E18" i="5"/>
  <c r="F18" i="5"/>
  <c r="H18" i="5" s="1"/>
  <c r="E16" i="5"/>
  <c r="E42" i="5" s="1"/>
  <c r="C19" i="4" s="1"/>
  <c r="F16" i="5"/>
  <c r="E14" i="5"/>
  <c r="F14" i="5"/>
  <c r="G15" i="2"/>
  <c r="F15" i="2"/>
  <c r="F9" i="5"/>
  <c r="F31" i="5"/>
  <c r="F33" i="5"/>
  <c r="F35" i="5"/>
  <c r="F44" i="5" s="1"/>
  <c r="D22" i="4" s="1"/>
  <c r="D21" i="4" s="1"/>
  <c r="G8" i="2"/>
  <c r="G12" i="2"/>
  <c r="D14" i="4" s="1"/>
  <c r="D13" i="4" s="1"/>
  <c r="G18" i="2"/>
  <c r="D12" i="4" s="1"/>
  <c r="D11" i="4" s="1"/>
  <c r="E35" i="5"/>
  <c r="E44" i="5" s="1"/>
  <c r="C22" i="4" s="1"/>
  <c r="E33" i="5"/>
  <c r="E31" i="5"/>
  <c r="E9" i="5"/>
  <c r="E8" i="5" s="1"/>
  <c r="F8" i="2"/>
  <c r="F22" i="2" s="1"/>
  <c r="F12" i="2"/>
  <c r="F24" i="2" s="1"/>
  <c r="F13" i="5" l="1"/>
  <c r="H13" i="5" s="1"/>
  <c r="H14" i="5"/>
  <c r="F8" i="5"/>
  <c r="H8" i="5" s="1"/>
  <c r="H9" i="5"/>
  <c r="F42" i="5"/>
  <c r="H16" i="5"/>
  <c r="F12" i="4"/>
  <c r="F11" i="4"/>
  <c r="E41" i="5"/>
  <c r="C18" i="4" s="1"/>
  <c r="E13" i="5"/>
  <c r="F14" i="2"/>
  <c r="G24" i="2"/>
  <c r="I24" i="2" s="1"/>
  <c r="I12" i="2"/>
  <c r="G14" i="2"/>
  <c r="I14" i="2" s="1"/>
  <c r="I15" i="2"/>
  <c r="C9" i="4"/>
  <c r="C8" i="4" s="1"/>
  <c r="D9" i="4"/>
  <c r="I8" i="2"/>
  <c r="G23" i="2"/>
  <c r="I23" i="2" s="1"/>
  <c r="C14" i="4"/>
  <c r="C13" i="4" s="1"/>
  <c r="G22" i="2"/>
  <c r="I22" i="2" s="1"/>
  <c r="F41" i="5"/>
  <c r="H41" i="5" s="1"/>
  <c r="E30" i="5"/>
  <c r="E43" i="5" s="1"/>
  <c r="C21" i="4"/>
  <c r="F30" i="5"/>
  <c r="F29" i="5" s="1"/>
  <c r="G7" i="2"/>
  <c r="G17" i="2"/>
  <c r="F7" i="2"/>
  <c r="E7" i="5"/>
  <c r="F7" i="5" l="1"/>
  <c r="H7" i="5" s="1"/>
  <c r="D19" i="4"/>
  <c r="H42" i="5"/>
  <c r="D18" i="4"/>
  <c r="D8" i="4"/>
  <c r="F9" i="4"/>
  <c r="F39" i="5"/>
  <c r="H39" i="5" s="1"/>
  <c r="G25" i="2"/>
  <c r="I25" i="2" s="1"/>
  <c r="G20" i="2"/>
  <c r="I20" i="2" s="1"/>
  <c r="I7" i="2"/>
  <c r="C20" i="4"/>
  <c r="E46" i="5"/>
  <c r="F43" i="5"/>
  <c r="E29" i="5"/>
  <c r="E39" i="5" s="1"/>
  <c r="C17" i="4"/>
  <c r="C25" i="4" s="1"/>
  <c r="F46" i="5" l="1"/>
  <c r="H46" i="5" s="1"/>
  <c r="H43" i="5"/>
  <c r="D15" i="4"/>
  <c r="F15" i="4" s="1"/>
  <c r="F8" i="4"/>
  <c r="D20" i="4"/>
  <c r="D17" i="4" s="1"/>
  <c r="D25" i="4" s="1"/>
  <c r="F18" i="2"/>
  <c r="C12" i="4" s="1"/>
  <c r="C11" i="4" s="1"/>
  <c r="C15" i="4" s="1"/>
  <c r="F17" i="2" l="1"/>
  <c r="F20" i="2" s="1"/>
  <c r="F23" i="2"/>
  <c r="F25" i="2" s="1"/>
</calcChain>
</file>

<file path=xl/sharedStrings.xml><?xml version="1.0" encoding="utf-8"?>
<sst xmlns="http://schemas.openxmlformats.org/spreadsheetml/2006/main" count="329" uniqueCount="210">
  <si>
    <t>Megnevezés</t>
  </si>
  <si>
    <t>B8</t>
  </si>
  <si>
    <t>Finanszírozási bevételek</t>
  </si>
  <si>
    <t>BEVÉTELEK ÖSSZESEN</t>
  </si>
  <si>
    <t>K3</t>
  </si>
  <si>
    <t>Dologi kiadások</t>
  </si>
  <si>
    <t>Jogcím-csoportok</t>
  </si>
  <si>
    <t xml:space="preserve">011130 Önkormányzatok és önkormányzati hivatalok jogalkotó és általános igazgatási tevékenysége </t>
  </si>
  <si>
    <t>B813 Előző évi költségvetési maradvány igénybevétele</t>
  </si>
  <si>
    <t>BEVÉTELEK ÖSSZESEN:</t>
  </si>
  <si>
    <t>Kiemelt előirányzatok</t>
  </si>
  <si>
    <t>K33</t>
  </si>
  <si>
    <t>Szolgáltatási kiadások</t>
  </si>
  <si>
    <t>K337</t>
  </si>
  <si>
    <t>Egyéb szolgáltatások</t>
  </si>
  <si>
    <t>K35</t>
  </si>
  <si>
    <t>Különféle befizetések és egyéb dologi kiadások</t>
  </si>
  <si>
    <t>K351</t>
  </si>
  <si>
    <t>ÖSSZESEN:</t>
  </si>
  <si>
    <t>Kiadások Összesen:</t>
  </si>
  <si>
    <t>K6</t>
  </si>
  <si>
    <t>Beruházások</t>
  </si>
  <si>
    <t>K67</t>
  </si>
  <si>
    <t>B1</t>
  </si>
  <si>
    <t>Működési célú támogatások államháztartáson belülről</t>
  </si>
  <si>
    <t>B16</t>
  </si>
  <si>
    <t>Egyéb működési célú támogatások bevételei ÁHB-ről</t>
  </si>
  <si>
    <t>104031 Gyermek bölcsődében és mini bölcsődében történő ellátása</t>
  </si>
  <si>
    <t>B2</t>
  </si>
  <si>
    <t>Felhalmozási célú támogatások államháztartáson belülről</t>
  </si>
  <si>
    <t>B25</t>
  </si>
  <si>
    <t>Egyéb felhalmozási célő támogatások bevételei ÁHB-ről</t>
  </si>
  <si>
    <t>Badacsonytördemic és Térsége Bölcsődei Ellátást Biztosító Önkormányzati Társulás</t>
  </si>
  <si>
    <t>Működési célú előzetesen felszámított ÁFA</t>
  </si>
  <si>
    <t xml:space="preserve">K33 </t>
  </si>
  <si>
    <t>K64</t>
  </si>
  <si>
    <t>Egyéb tárgyi eszközök beszerzése, létesítése</t>
  </si>
  <si>
    <t>Beruházási célú előzetesen felszámított ÁFA</t>
  </si>
  <si>
    <t>Működési bevételek összesen:</t>
  </si>
  <si>
    <t>Felhalmozási bevételek összesen:</t>
  </si>
  <si>
    <t>BEVÉTELEK összesen:</t>
  </si>
  <si>
    <t>Működési kiadások összesen:</t>
  </si>
  <si>
    <t>Felhalmozási kiadások összesen:</t>
  </si>
  <si>
    <t>KIADÁSOK összesen:</t>
  </si>
  <si>
    <t>K62</t>
  </si>
  <si>
    <t>Ingatlanok beszerzése, létesítése</t>
  </si>
  <si>
    <t>Eredeti előirányzat (Ft)</t>
  </si>
  <si>
    <t>Módosított előirányzat (Ft)</t>
  </si>
  <si>
    <t>062020 Településfejlesztési projektek és támogatásuk</t>
  </si>
  <si>
    <t>K1</t>
  </si>
  <si>
    <t>Személyi juttatások</t>
  </si>
  <si>
    <t xml:space="preserve">Személyi juttatások kiadásai </t>
  </si>
  <si>
    <t>K123</t>
  </si>
  <si>
    <t>K2</t>
  </si>
  <si>
    <t>Egyéb külső személyi juttatások kiadásai</t>
  </si>
  <si>
    <t>Munkaadót terhelő járulékok</t>
  </si>
  <si>
    <t>Szociális hozzájárulási adó</t>
  </si>
  <si>
    <t>K8</t>
  </si>
  <si>
    <t>Egyéb felhalmozási célú támogatások</t>
  </si>
  <si>
    <t>Felhalmozási célú kiadások</t>
  </si>
  <si>
    <t>K84</t>
  </si>
  <si>
    <t>Központi vagy fejezeti kezelésű előirányzatnak EU-s programok és azok hazai társfinanszírozására egyéb felhalmozási célú támogatások kiadásai</t>
  </si>
  <si>
    <t>Felhalmozási kiadások</t>
  </si>
  <si>
    <t xml:space="preserve">2025. évi költségvetési mérlege </t>
  </si>
  <si>
    <t>Teljesítés (Ft)</t>
  </si>
  <si>
    <t>%</t>
  </si>
  <si>
    <t>2025. évi  BEVÉTELEK részletezése</t>
  </si>
  <si>
    <t>B4</t>
  </si>
  <si>
    <t>B411</t>
  </si>
  <si>
    <t>Egyéb működési bevételek</t>
  </si>
  <si>
    <t>Működési bevételek</t>
  </si>
  <si>
    <t>Máködési bevételek</t>
  </si>
  <si>
    <t>2025. évi KIADÁSOK részletezése</t>
  </si>
  <si>
    <t>Sorszám</t>
  </si>
  <si>
    <t>1.</t>
  </si>
  <si>
    <t xml:space="preserve">I. Immateriális javak </t>
  </si>
  <si>
    <t>2.</t>
  </si>
  <si>
    <t>Szellemi termékek</t>
  </si>
  <si>
    <t>3.</t>
  </si>
  <si>
    <t xml:space="preserve">II. Tárgyi eszközök  </t>
  </si>
  <si>
    <t>4.</t>
  </si>
  <si>
    <t>1. Ingatlanok és a kapcsolódó vagyoni értékű jogok</t>
  </si>
  <si>
    <t>5.</t>
  </si>
  <si>
    <t>Törzsvagyon</t>
  </si>
  <si>
    <t>6.</t>
  </si>
  <si>
    <t>Forgalomképtelen</t>
  </si>
  <si>
    <t>7.</t>
  </si>
  <si>
    <t>Korlátozottan forgalomképes</t>
  </si>
  <si>
    <t>8.</t>
  </si>
  <si>
    <t>Üzleti vagyon</t>
  </si>
  <si>
    <t>9.</t>
  </si>
  <si>
    <t>2. Gépek, berendezések, felszerelések, járművek</t>
  </si>
  <si>
    <t>10.</t>
  </si>
  <si>
    <t>11.</t>
  </si>
  <si>
    <t>12.</t>
  </si>
  <si>
    <t>13.</t>
  </si>
  <si>
    <t>14.</t>
  </si>
  <si>
    <t>3. Tenyészállatok</t>
  </si>
  <si>
    <t>15.</t>
  </si>
  <si>
    <t>16.</t>
  </si>
  <si>
    <t>4. Beruházások, felújítások</t>
  </si>
  <si>
    <t>17.</t>
  </si>
  <si>
    <t>18.</t>
  </si>
  <si>
    <t>Felújítások</t>
  </si>
  <si>
    <t>19.</t>
  </si>
  <si>
    <t xml:space="preserve">III. Befektetett pénzügyi eszközök </t>
  </si>
  <si>
    <t>20.</t>
  </si>
  <si>
    <t xml:space="preserve">1. Tartós részesedések </t>
  </si>
  <si>
    <t>21.</t>
  </si>
  <si>
    <t>22.</t>
  </si>
  <si>
    <t>23.</t>
  </si>
  <si>
    <t>24.</t>
  </si>
  <si>
    <t>25.</t>
  </si>
  <si>
    <t>2. Tartós hitelviszonyt megtestesítő értékpapír</t>
  </si>
  <si>
    <t>26.</t>
  </si>
  <si>
    <t>6. Befektetett pénzügyi eszközök értékhelyesbítése</t>
  </si>
  <si>
    <t>27.</t>
  </si>
  <si>
    <t>IV. Koncesszióba, vagyonkezelésbe adott eszközök</t>
  </si>
  <si>
    <t>28.</t>
  </si>
  <si>
    <t>29.</t>
  </si>
  <si>
    <t>30.</t>
  </si>
  <si>
    <t>31.</t>
  </si>
  <si>
    <t>32.</t>
  </si>
  <si>
    <t xml:space="preserve">A) NEMZETI VAGYONBA TARTOZÓ BEFEKTETETT ESZKÖZÖK </t>
  </si>
  <si>
    <t>33.</t>
  </si>
  <si>
    <t xml:space="preserve">I. Készletek </t>
  </si>
  <si>
    <t>34.</t>
  </si>
  <si>
    <t>II. Értékpapírok</t>
  </si>
  <si>
    <t>35.</t>
  </si>
  <si>
    <t xml:space="preserve">B) NEMZETI VAGYONBA TARTOZÓ FORGÓESZKÖZÖK </t>
  </si>
  <si>
    <t>36.</t>
  </si>
  <si>
    <t xml:space="preserve">C) PÉNZESZKÖZÖK </t>
  </si>
  <si>
    <t>37.</t>
  </si>
  <si>
    <t xml:space="preserve">I. Költségvetési évben esedékes követelések </t>
  </si>
  <si>
    <t>38.</t>
  </si>
  <si>
    <t xml:space="preserve">II. Költségvetési évet követően esedékes követelések </t>
  </si>
  <si>
    <t>39.</t>
  </si>
  <si>
    <t xml:space="preserve">III. Követelés jellegű sajátos elszámolások </t>
  </si>
  <si>
    <t>40.</t>
  </si>
  <si>
    <t xml:space="preserve">D) KÖVETELÉSEK  </t>
  </si>
  <si>
    <t>41.</t>
  </si>
  <si>
    <t>E) EGYÉB SAJÁTOS ESZKÖZOLDALI</t>
  </si>
  <si>
    <t>42.</t>
  </si>
  <si>
    <t>F) AKTÍV IDŐBELI ELHATÁROLÁSOK</t>
  </si>
  <si>
    <t>43.</t>
  </si>
  <si>
    <t xml:space="preserve">ESZKÖZÖK ÖSSZESEN </t>
  </si>
  <si>
    <t>44.</t>
  </si>
  <si>
    <t>I  Nemzeti vagyon induláskori értéke</t>
  </si>
  <si>
    <t>45.</t>
  </si>
  <si>
    <t>II. Nemzeti vagyon változásai</t>
  </si>
  <si>
    <t>46.</t>
  </si>
  <si>
    <t>III. Egyéb eszközök induláskori értéke és változásai</t>
  </si>
  <si>
    <t>47.</t>
  </si>
  <si>
    <t>IV. Felhalmozott eredmény</t>
  </si>
  <si>
    <t>48.</t>
  </si>
  <si>
    <t>VI. Mérleg szerinti eredmény</t>
  </si>
  <si>
    <t>49.</t>
  </si>
  <si>
    <t xml:space="preserve">G/ SAJÁT TŐKE  </t>
  </si>
  <si>
    <t>50.</t>
  </si>
  <si>
    <t xml:space="preserve">I. Költségvetési évben esedékes kötelezettségek </t>
  </si>
  <si>
    <t>51.</t>
  </si>
  <si>
    <t xml:space="preserve">II. Költségvetési évet követően esedékes kötelezettségek </t>
  </si>
  <si>
    <t>52.</t>
  </si>
  <si>
    <t xml:space="preserve">III. Kötelezettség jellegű sajátos elszámolások </t>
  </si>
  <si>
    <t>53.</t>
  </si>
  <si>
    <t xml:space="preserve">H) KÖTELEZETTSÉGEK </t>
  </si>
  <si>
    <t>54.</t>
  </si>
  <si>
    <t>I) EGYÉB SAJÁTOS FORRÁSOLDALI</t>
  </si>
  <si>
    <t>55.</t>
  </si>
  <si>
    <t>I. Eredményszemléletű bevételek passzív időbeli elhatárolása</t>
  </si>
  <si>
    <t>56.</t>
  </si>
  <si>
    <t>II. Költségek, ráfordítások passzív időbeli elhatárolása</t>
  </si>
  <si>
    <t>57.</t>
  </si>
  <si>
    <t>III. Halsztott eredményszemléletű bevételek</t>
  </si>
  <si>
    <t>58.</t>
  </si>
  <si>
    <t xml:space="preserve">J) PASSZÍV IDŐBELI ELHATÁROLÁSOK </t>
  </si>
  <si>
    <t>59.</t>
  </si>
  <si>
    <t xml:space="preserve">FORRÁSOK ÖSSZESEN </t>
  </si>
  <si>
    <t>2025. évi Mérleg</t>
  </si>
  <si>
    <t>Előző időszak</t>
  </si>
  <si>
    <t>Tárgyi időszak</t>
  </si>
  <si>
    <t>2025. évi Pénzmaradvány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</si>
  <si>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</si>
  <si>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</si>
  <si>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</si>
  <si>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</si>
  <si>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11 Igénybe vett szolgáltatások értéke</t>
  </si>
  <si>
    <t>IV Anyagjellegű ráfordítások (=10+11+12+13)</t>
  </si>
  <si>
    <t>15 Személyi jellegű egyéb kifizetések</t>
  </si>
  <si>
    <t>16 Bérjárulékok</t>
  </si>
  <si>
    <t>V Személyi jellegű ráfordítások (=14+15+16)</t>
  </si>
  <si>
    <t>VII Egyéb ráfordítások</t>
  </si>
  <si>
    <t>A)  TEVÉKENYSÉGEK EREDMÉNYE (=I±II+III-IV-V-VI-VII)</t>
  </si>
  <si>
    <t>C)  MÉRLEG SZERINTI EREDMÉNY (=±A±B)</t>
  </si>
  <si>
    <t>2025. évi Eredménykimutatás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</si>
  <si>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</si>
  <si>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</si>
  <si>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</si>
  <si>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</si>
  <si>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</si>
  <si>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</si>
  <si>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</si>
  <si>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</si>
  <si>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Összeg</t>
  </si>
  <si>
    <t>6. melléklet</t>
  </si>
  <si>
    <t>5. melléklet</t>
  </si>
  <si>
    <t>4. melléklet</t>
  </si>
  <si>
    <t>3. melléklet</t>
  </si>
  <si>
    <t>2. melléklet</t>
  </si>
  <si>
    <t>1.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</si>
</sst>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#,##0_ ;\-#,##0\ "/>
  </numFmts>
  <fonts count="17" x14ac:knownFonts="1">
    <font>
      <sz val="12"/>
      <name val="Times New Roman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charset val="238"/>
    </font>
    <font>
      <sz val="8"/>
      <name val="Times New Roman"/>
      <family val="1"/>
      <charset val="238"/>
    </font>
    <font>
      <sz val="12"/>
      <name val="Times New Roman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9"/>
      </patternFill>
    </fill>
    <fill>
      <patternFill patternType="solid">
        <fgColor rgb="FF92D050"/>
        <bgColor indexed="13"/>
      </patternFill>
    </fill>
  </fills>
  <borders count="63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0" fontId="7" fillId="0" borderId="0"/>
    <xf numFmtId="9" fontId="13" fillId="0" borderId="0" applyFont="0" applyFill="0" applyBorder="0" applyAlignment="0" applyProtection="0"/>
    <xf numFmtId="0" fontId="14" fillId="0" borderId="0"/>
    <xf numFmtId="0" fontId="16" fillId="0" borderId="0"/>
    <xf numFmtId="164" fontId="15" fillId="0" borderId="0" applyFill="0" applyBorder="0" applyAlignment="0" applyProtection="0"/>
    <xf numFmtId="0" fontId="15" fillId="0" borderId="0"/>
    <xf numFmtId="9" fontId="15" fillId="0" borderId="0" applyFill="0" applyBorder="0" applyAlignment="0" applyProtection="0"/>
  </cellStyleXfs>
  <cellXfs count="2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3" fillId="0" borderId="1" xfId="0" applyNumberFormat="1" applyFont="1" applyBorder="1"/>
    <xf numFmtId="3" fontId="2" fillId="0" borderId="1" xfId="0" applyNumberFormat="1" applyFont="1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165" fontId="2" fillId="0" borderId="0" xfId="1" applyNumberFormat="1" applyFont="1"/>
    <xf numFmtId="3" fontId="2" fillId="0" borderId="0" xfId="0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3" fontId="3" fillId="0" borderId="5" xfId="0" applyNumberFormat="1" applyFont="1" applyBorder="1"/>
    <xf numFmtId="3" fontId="2" fillId="0" borderId="5" xfId="0" applyNumberFormat="1" applyFont="1" applyBorder="1"/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6" xfId="0" applyFont="1" applyBorder="1"/>
    <xf numFmtId="0" fontId="2" fillId="0" borderId="6" xfId="0" applyFont="1" applyBorder="1"/>
    <xf numFmtId="3" fontId="3" fillId="2" borderId="4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6" xfId="0" applyNumberFormat="1" applyFont="1" applyBorder="1"/>
    <xf numFmtId="3" fontId="3" fillId="0" borderId="6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vertical="center"/>
    </xf>
    <xf numFmtId="3" fontId="2" fillId="0" borderId="6" xfId="1" applyNumberFormat="1" applyFont="1" applyBorder="1" applyAlignment="1">
      <alignment vertical="center"/>
    </xf>
    <xf numFmtId="166" fontId="3" fillId="2" borderId="6" xfId="1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/>
    </xf>
    <xf numFmtId="166" fontId="3" fillId="2" borderId="6" xfId="1" applyNumberFormat="1" applyFont="1" applyFill="1" applyBorder="1" applyAlignment="1">
      <alignment horizontal="right"/>
    </xf>
    <xf numFmtId="166" fontId="3" fillId="0" borderId="6" xfId="1" applyNumberFormat="1" applyFont="1" applyFill="1" applyBorder="1" applyAlignment="1">
      <alignment horizontal="right"/>
    </xf>
    <xf numFmtId="3" fontId="3" fillId="0" borderId="6" xfId="0" applyNumberFormat="1" applyFont="1" applyBorder="1"/>
    <xf numFmtId="0" fontId="3" fillId="3" borderId="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3" fontId="3" fillId="3" borderId="10" xfId="0" applyNumberFormat="1" applyFont="1" applyFill="1" applyBorder="1"/>
    <xf numFmtId="0" fontId="2" fillId="0" borderId="0" xfId="0" applyFont="1" applyAlignment="1">
      <alignment vertical="center"/>
    </xf>
    <xf numFmtId="0" fontId="8" fillId="0" borderId="11" xfId="0" applyFont="1" applyBorder="1"/>
    <xf numFmtId="3" fontId="3" fillId="0" borderId="11" xfId="0" applyNumberFormat="1" applyFont="1" applyBorder="1" applyAlignment="1">
      <alignment horizontal="right"/>
    </xf>
    <xf numFmtId="0" fontId="9" fillId="0" borderId="11" xfId="0" applyFont="1" applyBorder="1"/>
    <xf numFmtId="0" fontId="9" fillId="0" borderId="11" xfId="0" applyFont="1" applyBorder="1" applyAlignment="1">
      <alignment horizontal="left"/>
    </xf>
    <xf numFmtId="3" fontId="9" fillId="0" borderId="11" xfId="0" applyNumberFormat="1" applyFont="1" applyBorder="1"/>
    <xf numFmtId="3" fontId="8" fillId="0" borderId="11" xfId="0" applyNumberFormat="1" applyFont="1" applyBorder="1"/>
    <xf numFmtId="0" fontId="8" fillId="0" borderId="0" xfId="0" applyFont="1"/>
    <xf numFmtId="3" fontId="8" fillId="0" borderId="0" xfId="0" applyNumberFormat="1" applyFont="1"/>
    <xf numFmtId="0" fontId="8" fillId="0" borderId="11" xfId="0" applyFont="1" applyBorder="1" applyAlignment="1">
      <alignment horizontal="left"/>
    </xf>
    <xf numFmtId="0" fontId="9" fillId="0" borderId="11" xfId="0" applyFont="1" applyBorder="1" applyAlignment="1">
      <alignment horizontal="justify"/>
    </xf>
    <xf numFmtId="0" fontId="8" fillId="0" borderId="11" xfId="0" applyFont="1" applyBorder="1" applyAlignment="1">
      <alignment horizontal="justify"/>
    </xf>
    <xf numFmtId="0" fontId="8" fillId="6" borderId="11" xfId="0" applyFont="1" applyFill="1" applyBorder="1"/>
    <xf numFmtId="3" fontId="8" fillId="6" borderId="11" xfId="0" applyNumberFormat="1" applyFont="1" applyFill="1" applyBorder="1"/>
    <xf numFmtId="3" fontId="2" fillId="0" borderId="14" xfId="0" applyNumberFormat="1" applyFont="1" applyBorder="1"/>
    <xf numFmtId="0" fontId="2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5" xfId="0" applyFont="1" applyBorder="1"/>
    <xf numFmtId="3" fontId="3" fillId="2" borderId="17" xfId="0" applyNumberFormat="1" applyFont="1" applyFill="1" applyBorder="1" applyAlignment="1">
      <alignment vertical="center" wrapText="1"/>
    </xf>
    <xf numFmtId="0" fontId="3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3" fillId="0" borderId="21" xfId="0" applyFont="1" applyBorder="1"/>
    <xf numFmtId="0" fontId="3" fillId="2" borderId="21" xfId="0" applyFont="1" applyFill="1" applyBorder="1" applyAlignment="1">
      <alignment horizontal="left"/>
    </xf>
    <xf numFmtId="0" fontId="3" fillId="5" borderId="24" xfId="0" applyFont="1" applyFill="1" applyBorder="1"/>
    <xf numFmtId="0" fontId="3" fillId="5" borderId="25" xfId="0" applyFont="1" applyFill="1" applyBorder="1" applyAlignment="1">
      <alignment horizontal="left"/>
    </xf>
    <xf numFmtId="166" fontId="3" fillId="5" borderId="26" xfId="1" applyNumberFormat="1" applyFont="1" applyFill="1" applyBorder="1" applyAlignment="1">
      <alignment horizontal="right"/>
    </xf>
    <xf numFmtId="3" fontId="2" fillId="0" borderId="27" xfId="0" applyNumberFormat="1" applyFont="1" applyBorder="1"/>
    <xf numFmtId="166" fontId="3" fillId="0" borderId="28" xfId="1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3" fillId="0" borderId="34" xfId="0" applyFont="1" applyBorder="1"/>
    <xf numFmtId="3" fontId="3" fillId="0" borderId="27" xfId="0" applyNumberFormat="1" applyFont="1" applyBorder="1"/>
    <xf numFmtId="0" fontId="2" fillId="0" borderId="34" xfId="0" applyFont="1" applyBorder="1"/>
    <xf numFmtId="0" fontId="3" fillId="0" borderId="34" xfId="0" applyFont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0" fontId="3" fillId="4" borderId="24" xfId="0" applyFont="1" applyFill="1" applyBorder="1"/>
    <xf numFmtId="0" fontId="3" fillId="4" borderId="25" xfId="0" applyFont="1" applyFill="1" applyBorder="1"/>
    <xf numFmtId="3" fontId="3" fillId="4" borderId="25" xfId="0" applyNumberFormat="1" applyFont="1" applyFill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wrapText="1"/>
    </xf>
    <xf numFmtId="9" fontId="2" fillId="0" borderId="27" xfId="3" applyFont="1" applyBorder="1"/>
    <xf numFmtId="9" fontId="3" fillId="0" borderId="27" xfId="3" applyFont="1" applyBorder="1"/>
    <xf numFmtId="3" fontId="3" fillId="2" borderId="37" xfId="0" applyNumberFormat="1" applyFont="1" applyFill="1" applyBorder="1" applyAlignment="1">
      <alignment vertical="center"/>
    </xf>
    <xf numFmtId="3" fontId="3" fillId="0" borderId="38" xfId="0" applyNumberFormat="1" applyFont="1" applyBorder="1"/>
    <xf numFmtId="3" fontId="3" fillId="2" borderId="42" xfId="0" applyNumberFormat="1" applyFont="1" applyFill="1" applyBorder="1" applyAlignment="1">
      <alignment vertical="center"/>
    </xf>
    <xf numFmtId="3" fontId="3" fillId="0" borderId="43" xfId="0" applyNumberFormat="1" applyFont="1" applyBorder="1"/>
    <xf numFmtId="3" fontId="2" fillId="0" borderId="43" xfId="0" applyNumberFormat="1" applyFont="1" applyBorder="1"/>
    <xf numFmtId="3" fontId="3" fillId="0" borderId="44" xfId="0" applyNumberFormat="1" applyFont="1" applyBorder="1"/>
    <xf numFmtId="3" fontId="2" fillId="0" borderId="44" xfId="0" applyNumberFormat="1" applyFont="1" applyBorder="1"/>
    <xf numFmtId="3" fontId="3" fillId="0" borderId="0" xfId="0" applyNumberFormat="1" applyFont="1"/>
    <xf numFmtId="3" fontId="3" fillId="2" borderId="48" xfId="0" applyNumberFormat="1" applyFont="1" applyFill="1" applyBorder="1" applyAlignment="1">
      <alignment vertical="center"/>
    </xf>
    <xf numFmtId="3" fontId="3" fillId="0" borderId="49" xfId="0" applyNumberFormat="1" applyFont="1" applyBorder="1"/>
    <xf numFmtId="3" fontId="2" fillId="0" borderId="49" xfId="0" applyNumberFormat="1" applyFont="1" applyBorder="1"/>
    <xf numFmtId="3" fontId="3" fillId="3" borderId="50" xfId="0" applyNumberFormat="1" applyFont="1" applyFill="1" applyBorder="1"/>
    <xf numFmtId="9" fontId="3" fillId="2" borderId="37" xfId="3" applyFont="1" applyFill="1" applyBorder="1" applyAlignment="1">
      <alignment vertical="center"/>
    </xf>
    <xf numFmtId="9" fontId="3" fillId="3" borderId="35" xfId="3" applyFont="1" applyFill="1" applyBorder="1"/>
    <xf numFmtId="9" fontId="2" fillId="0" borderId="38" xfId="3" applyFont="1" applyBorder="1"/>
    <xf numFmtId="9" fontId="3" fillId="4" borderId="39" xfId="3" applyFont="1" applyFill="1" applyBorder="1"/>
    <xf numFmtId="9" fontId="9" fillId="0" borderId="11" xfId="3" applyFont="1" applyBorder="1"/>
    <xf numFmtId="9" fontId="8" fillId="0" borderId="11" xfId="3" applyFont="1" applyBorder="1"/>
    <xf numFmtId="9" fontId="8" fillId="6" borderId="11" xfId="3" applyFont="1" applyFill="1" applyBorder="1"/>
    <xf numFmtId="3" fontId="3" fillId="2" borderId="41" xfId="0" applyNumberFormat="1" applyFont="1" applyFill="1" applyBorder="1" applyAlignment="1">
      <alignment vertical="center" wrapText="1"/>
    </xf>
    <xf numFmtId="166" fontId="3" fillId="0" borderId="53" xfId="1" applyNumberFormat="1" applyFont="1" applyFill="1" applyBorder="1" applyAlignment="1">
      <alignment horizontal="right"/>
    </xf>
    <xf numFmtId="166" fontId="3" fillId="5" borderId="25" xfId="1" applyNumberFormat="1" applyFont="1" applyFill="1" applyBorder="1" applyAlignment="1">
      <alignment horizontal="right"/>
    </xf>
    <xf numFmtId="9" fontId="3" fillId="2" borderId="38" xfId="3" applyFont="1" applyFill="1" applyBorder="1" applyAlignment="1">
      <alignment horizontal="center" vertical="center"/>
    </xf>
    <xf numFmtId="9" fontId="3" fillId="0" borderId="38" xfId="3" applyFont="1" applyBorder="1" applyAlignment="1">
      <alignment horizontal="center"/>
    </xf>
    <xf numFmtId="9" fontId="2" fillId="0" borderId="38" xfId="3" applyFont="1" applyBorder="1" applyAlignment="1">
      <alignment horizontal="center"/>
    </xf>
    <xf numFmtId="3" fontId="3" fillId="2" borderId="52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3" fontId="3" fillId="0" borderId="38" xfId="1" applyNumberFormat="1" applyFont="1" applyBorder="1" applyAlignment="1">
      <alignment horizontal="center" vertical="center"/>
    </xf>
    <xf numFmtId="3" fontId="2" fillId="0" borderId="38" xfId="1" applyNumberFormat="1" applyFont="1" applyBorder="1" applyAlignment="1">
      <alignment horizontal="center" vertical="center"/>
    </xf>
    <xf numFmtId="166" fontId="3" fillId="0" borderId="38" xfId="1" applyNumberFormat="1" applyFont="1" applyFill="1" applyBorder="1" applyAlignment="1">
      <alignment horizontal="center"/>
    </xf>
    <xf numFmtId="9" fontId="3" fillId="5" borderId="39" xfId="3" applyFont="1" applyFill="1" applyBorder="1" applyAlignment="1">
      <alignment horizontal="center"/>
    </xf>
    <xf numFmtId="3" fontId="2" fillId="0" borderId="6" xfId="0" applyNumberFormat="1" applyFont="1" applyBorder="1" applyAlignment="1">
      <alignment vertical="center"/>
    </xf>
    <xf numFmtId="9" fontId="2" fillId="0" borderId="38" xfId="3" applyFont="1" applyBorder="1" applyAlignment="1">
      <alignment horizontal="center" vertical="center"/>
    </xf>
    <xf numFmtId="3" fontId="2" fillId="0" borderId="16" xfId="0" applyNumberFormat="1" applyFont="1" applyBorder="1"/>
    <xf numFmtId="3" fontId="3" fillId="0" borderId="16" xfId="0" applyNumberFormat="1" applyFont="1" applyBorder="1"/>
    <xf numFmtId="3" fontId="2" fillId="0" borderId="16" xfId="0" applyNumberFormat="1" applyFont="1" applyBorder="1" applyAlignment="1">
      <alignment vertical="center"/>
    </xf>
    <xf numFmtId="3" fontId="3" fillId="2" borderId="54" xfId="0" applyNumberFormat="1" applyFont="1" applyFill="1" applyBorder="1" applyAlignment="1">
      <alignment vertical="center" wrapText="1"/>
    </xf>
    <xf numFmtId="3" fontId="3" fillId="0" borderId="16" xfId="1" applyNumberFormat="1" applyFont="1" applyBorder="1" applyAlignment="1">
      <alignment vertical="center"/>
    </xf>
    <xf numFmtId="3" fontId="2" fillId="0" borderId="16" xfId="1" applyNumberFormat="1" applyFont="1" applyBorder="1" applyAlignment="1">
      <alignment vertical="center"/>
    </xf>
    <xf numFmtId="166" fontId="3" fillId="2" borderId="16" xfId="1" applyNumberFormat="1" applyFont="1" applyFill="1" applyBorder="1" applyAlignment="1">
      <alignment horizontal="right"/>
    </xf>
    <xf numFmtId="166" fontId="3" fillId="0" borderId="16" xfId="1" applyNumberFormat="1" applyFont="1" applyFill="1" applyBorder="1" applyAlignment="1">
      <alignment horizontal="right"/>
    </xf>
    <xf numFmtId="166" fontId="3" fillId="0" borderId="55" xfId="1" applyNumberFormat="1" applyFont="1" applyFill="1" applyBorder="1" applyAlignment="1">
      <alignment horizontal="right"/>
    </xf>
    <xf numFmtId="166" fontId="3" fillId="5" borderId="51" xfId="1" applyNumberFormat="1" applyFont="1" applyFill="1" applyBorder="1" applyAlignment="1">
      <alignment horizontal="right"/>
    </xf>
    <xf numFmtId="3" fontId="3" fillId="2" borderId="59" xfId="0" applyNumberFormat="1" applyFont="1" applyFill="1" applyBorder="1" applyAlignment="1">
      <alignment vertical="center" wrapText="1"/>
    </xf>
    <xf numFmtId="3" fontId="3" fillId="2" borderId="60" xfId="0" applyNumberFormat="1" applyFont="1" applyFill="1" applyBorder="1" applyAlignment="1">
      <alignment vertical="center" wrapText="1"/>
    </xf>
    <xf numFmtId="3" fontId="3" fillId="2" borderId="43" xfId="0" applyNumberFormat="1" applyFont="1" applyFill="1" applyBorder="1" applyAlignment="1">
      <alignment vertical="center" wrapText="1"/>
    </xf>
    <xf numFmtId="9" fontId="3" fillId="2" borderId="61" xfId="3" applyFont="1" applyFill="1" applyBorder="1" applyAlignment="1">
      <alignment horizontal="center" vertical="center"/>
    </xf>
    <xf numFmtId="0" fontId="0" fillId="0" borderId="6" xfId="0" applyBorder="1"/>
    <xf numFmtId="9" fontId="3" fillId="2" borderId="22" xfId="3" applyFont="1" applyFill="1" applyBorder="1" applyAlignment="1">
      <alignment horizontal="center" vertical="center"/>
    </xf>
    <xf numFmtId="9" fontId="3" fillId="0" borderId="22" xfId="3" applyFont="1" applyBorder="1" applyAlignment="1">
      <alignment horizontal="center"/>
    </xf>
    <xf numFmtId="9" fontId="2" fillId="0" borderId="22" xfId="3" applyFont="1" applyBorder="1" applyAlignment="1">
      <alignment horizontal="center"/>
    </xf>
    <xf numFmtId="3" fontId="2" fillId="0" borderId="22" xfId="0" applyNumberFormat="1" applyFont="1" applyBorder="1" applyAlignment="1">
      <alignment horizontal="center"/>
    </xf>
    <xf numFmtId="0" fontId="10" fillId="0" borderId="0" xfId="0" applyFont="1" applyAlignment="1">
      <alignment vertical="center" wrapText="1"/>
    </xf>
    <xf numFmtId="0" fontId="14" fillId="0" borderId="0" xfId="4"/>
    <xf numFmtId="0" fontId="3" fillId="0" borderId="19" xfId="4" applyFont="1" applyBorder="1" applyAlignment="1">
      <alignment horizontal="center"/>
    </xf>
    <xf numFmtId="0" fontId="3" fillId="0" borderId="21" xfId="4" applyFont="1" applyBorder="1" applyAlignment="1">
      <alignment horizontal="center" vertical="center"/>
    </xf>
    <xf numFmtId="0" fontId="3" fillId="0" borderId="6" xfId="4" applyFont="1" applyBorder="1" applyAlignment="1">
      <alignment horizontal="center"/>
    </xf>
    <xf numFmtId="0" fontId="3" fillId="0" borderId="22" xfId="4" applyFont="1" applyBorder="1" applyAlignment="1">
      <alignment horizontal="center"/>
    </xf>
    <xf numFmtId="0" fontId="3" fillId="0" borderId="6" xfId="4" applyFont="1" applyBorder="1" applyAlignment="1">
      <alignment horizontal="left" vertical="top" wrapText="1"/>
    </xf>
    <xf numFmtId="0" fontId="2" fillId="0" borderId="6" xfId="4" applyFont="1" applyBorder="1" applyAlignment="1">
      <alignment horizontal="left" vertical="top" wrapText="1"/>
    </xf>
    <xf numFmtId="3" fontId="3" fillId="0" borderId="22" xfId="4" applyNumberFormat="1" applyFont="1" applyBorder="1" applyAlignment="1">
      <alignment horizontal="center" vertical="top" wrapText="1"/>
    </xf>
    <xf numFmtId="3" fontId="2" fillId="0" borderId="22" xfId="4" applyNumberFormat="1" applyFont="1" applyBorder="1" applyAlignment="1">
      <alignment horizontal="center" vertical="top" wrapText="1"/>
    </xf>
    <xf numFmtId="0" fontId="3" fillId="0" borderId="24" xfId="4" applyFont="1" applyBorder="1" applyAlignment="1">
      <alignment horizontal="center" vertical="center"/>
    </xf>
    <xf numFmtId="0" fontId="3" fillId="0" borderId="25" xfId="4" applyFont="1" applyBorder="1" applyAlignment="1">
      <alignment horizontal="left" vertical="top" wrapText="1"/>
    </xf>
    <xf numFmtId="0" fontId="3" fillId="0" borderId="18" xfId="4" applyFont="1" applyBorder="1" applyAlignment="1">
      <alignment vertical="center"/>
    </xf>
    <xf numFmtId="0" fontId="3" fillId="0" borderId="19" xfId="4" applyFont="1" applyBorder="1" applyAlignment="1">
      <alignment horizontal="center" wrapText="1"/>
    </xf>
    <xf numFmtId="165" fontId="3" fillId="0" borderId="62" xfId="6" applyNumberFormat="1" applyFont="1" applyBorder="1" applyAlignment="1">
      <alignment horizontal="center" wrapText="1"/>
    </xf>
    <xf numFmtId="0" fontId="3" fillId="0" borderId="22" xfId="6" applyNumberFormat="1" applyFont="1" applyBorder="1" applyAlignment="1">
      <alignment horizontal="center"/>
    </xf>
    <xf numFmtId="0" fontId="2" fillId="0" borderId="6" xfId="4" applyFont="1" applyBorder="1" applyAlignment="1">
      <alignment horizontal="center"/>
    </xf>
    <xf numFmtId="0" fontId="2" fillId="0" borderId="22" xfId="6" applyNumberFormat="1" applyFont="1" applyBorder="1" applyAlignment="1">
      <alignment horizontal="center"/>
    </xf>
    <xf numFmtId="0" fontId="2" fillId="0" borderId="22" xfId="4" applyFont="1" applyBorder="1" applyAlignment="1">
      <alignment horizontal="center"/>
    </xf>
    <xf numFmtId="3" fontId="3" fillId="0" borderId="6" xfId="4" applyNumberFormat="1" applyFont="1" applyBorder="1" applyAlignment="1">
      <alignment horizontal="center" vertical="top" wrapText="1"/>
    </xf>
    <xf numFmtId="3" fontId="2" fillId="0" borderId="6" xfId="4" applyNumberFormat="1" applyFont="1" applyBorder="1" applyAlignment="1">
      <alignment horizontal="center" vertical="top" wrapText="1"/>
    </xf>
    <xf numFmtId="0" fontId="3" fillId="0" borderId="0" xfId="4" applyFont="1" applyAlignment="1">
      <alignment horizontal="center" wrapText="1"/>
    </xf>
    <xf numFmtId="165" fontId="2" fillId="0" borderId="22" xfId="1" applyNumberFormat="1" applyFont="1" applyBorder="1" applyAlignment="1">
      <alignment horizontal="center"/>
    </xf>
    <xf numFmtId="165" fontId="2" fillId="0" borderId="6" xfId="1" applyNumberFormat="1" applyFont="1" applyBorder="1" applyAlignment="1">
      <alignment horizontal="center"/>
    </xf>
    <xf numFmtId="165" fontId="3" fillId="0" borderId="38" xfId="6" applyNumberFormat="1" applyFont="1" applyBorder="1" applyAlignment="1">
      <alignment horizontal="center"/>
    </xf>
    <xf numFmtId="165" fontId="3" fillId="0" borderId="6" xfId="6" applyNumberFormat="1" applyFont="1" applyBorder="1" applyAlignment="1">
      <alignment horizontal="center"/>
    </xf>
    <xf numFmtId="165" fontId="3" fillId="0" borderId="6" xfId="1" applyNumberFormat="1" applyFont="1" applyBorder="1" applyAlignment="1">
      <alignment horizontal="center"/>
    </xf>
    <xf numFmtId="3" fontId="3" fillId="0" borderId="38" xfId="4" applyNumberFormat="1" applyFont="1" applyBorder="1" applyAlignment="1">
      <alignment horizontal="center" vertical="top" wrapText="1"/>
    </xf>
    <xf numFmtId="3" fontId="2" fillId="0" borderId="38" xfId="4" applyNumberFormat="1" applyFont="1" applyBorder="1" applyAlignment="1">
      <alignment horizontal="center" vertical="top" wrapText="1"/>
    </xf>
    <xf numFmtId="3" fontId="3" fillId="0" borderId="39" xfId="4" applyNumberFormat="1" applyFont="1" applyBorder="1" applyAlignment="1">
      <alignment horizontal="center" vertical="top" wrapText="1"/>
    </xf>
    <xf numFmtId="3" fontId="3" fillId="0" borderId="25" xfId="4" applyNumberFormat="1" applyFont="1" applyBorder="1" applyAlignment="1">
      <alignment horizontal="center" vertical="top" wrapText="1"/>
    </xf>
    <xf numFmtId="0" fontId="3" fillId="0" borderId="0" xfId="4" applyFont="1" applyAlignment="1">
      <alignment wrapText="1"/>
    </xf>
    <xf numFmtId="0" fontId="2" fillId="0" borderId="6" xfId="0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3" fillId="0" borderId="6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top" wrapText="1"/>
    </xf>
    <xf numFmtId="3" fontId="2" fillId="0" borderId="22" xfId="0" applyNumberFormat="1" applyFont="1" applyBorder="1" applyAlignment="1">
      <alignment horizontal="right" vertical="top" wrapText="1"/>
    </xf>
    <xf numFmtId="3" fontId="8" fillId="0" borderId="22" xfId="0" applyNumberFormat="1" applyFont="1" applyBorder="1" applyAlignment="1">
      <alignment horizontal="right" vertical="top" wrapText="1"/>
    </xf>
    <xf numFmtId="0" fontId="2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left" vertical="top" wrapText="1"/>
    </xf>
    <xf numFmtId="3" fontId="8" fillId="0" borderId="26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8" fillId="0" borderId="25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3" fillId="0" borderId="4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2" borderId="3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56" xfId="0" applyFont="1" applyFill="1" applyBorder="1" applyAlignment="1">
      <alignment horizontal="left" vertical="center" wrapText="1"/>
    </xf>
    <xf numFmtId="0" fontId="3" fillId="2" borderId="57" xfId="0" applyFont="1" applyFill="1" applyBorder="1" applyAlignment="1">
      <alignment horizontal="left" vertical="center" wrapText="1"/>
    </xf>
    <xf numFmtId="0" fontId="3" fillId="2" borderId="58" xfId="0" applyFont="1" applyFill="1" applyBorder="1" applyAlignment="1">
      <alignment horizontal="left" vertical="center" wrapText="1"/>
    </xf>
    <xf numFmtId="0" fontId="3" fillId="0" borderId="0" xfId="4" applyFont="1" applyAlignment="1">
      <alignment horizontal="center" wrapText="1"/>
    </xf>
  </cellXfs>
  <cellStyles count="9">
    <cellStyle name="Excel Built-in Normal" xfId="5" xr:uid="{FC02F33B-6BAC-49E3-91F7-FBAA3B1138FB}"/>
    <cellStyle name="Ezres" xfId="1" builtinId="3"/>
    <cellStyle name="Ezres 2" xfId="6" xr:uid="{947BF42B-355C-4587-B1B0-8712475C6ED2}"/>
    <cellStyle name="Normál" xfId="0" builtinId="0"/>
    <cellStyle name="Normál 2" xfId="2" xr:uid="{00000000-0005-0000-0000-000002000000}"/>
    <cellStyle name="Normál 3" xfId="7" xr:uid="{B2379DA7-614C-43DD-9B40-8AE59E0EE472}"/>
    <cellStyle name="Normál 4" xfId="4" xr:uid="{CDC1BD43-1C40-4AB5-8C4C-4B1055D05995}"/>
    <cellStyle name="Százalék" xfId="3" builtinId="5"/>
    <cellStyle name="Százalék 2" xfId="8" xr:uid="{D84BDA16-0A92-4FD3-8EB2-6F7172C7886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86C-0192-464B-8271-5CE48907D3CE}">
  <dimension ref="A1:F25"/>
  <sheetViews>
    <sheetView view="pageBreakPreview" zoomScaleNormal="100" zoomScaleSheetLayoutView="100" workbookViewId="0">
      <selection activeCell="I22" sqref="I22"/>
    </sheetView>
  </sheetViews>
  <sheetFormatPr defaultRowHeight="15.75" x14ac:dyDescent="0.25"/>
  <cols>
    <col min="1" max="1" width="4" customWidth="1"/>
    <col min="2" max="2" width="45.125" customWidth="1"/>
    <col min="3" max="3" width="12.625" customWidth="1"/>
    <col min="4" max="4" width="12.875" customWidth="1"/>
    <col min="5" max="5" width="12.5" bestFit="1" customWidth="1"/>
    <col min="6" max="6" width="7.875" customWidth="1"/>
  </cols>
  <sheetData>
    <row r="1" spans="1:6" x14ac:dyDescent="0.25">
      <c r="E1" s="186" t="s">
        <v>209</v>
      </c>
      <c r="F1" s="186"/>
    </row>
    <row r="2" spans="1:6" ht="30.75" customHeight="1" x14ac:dyDescent="0.25">
      <c r="A2" s="184" t="s">
        <v>32</v>
      </c>
      <c r="B2" s="184"/>
      <c r="C2" s="184"/>
      <c r="D2" s="184"/>
      <c r="E2" s="184"/>
      <c r="F2" s="184"/>
    </row>
    <row r="3" spans="1:6" x14ac:dyDescent="0.25">
      <c r="A3" s="185" t="s">
        <v>63</v>
      </c>
      <c r="B3" s="185"/>
      <c r="C3" s="185"/>
      <c r="D3" s="185"/>
      <c r="E3" s="185"/>
      <c r="F3" s="185"/>
    </row>
    <row r="4" spans="1:6" ht="15.75" customHeight="1" x14ac:dyDescent="0.25">
      <c r="A4" s="25"/>
      <c r="B4" s="25"/>
    </row>
    <row r="5" spans="1:6" x14ac:dyDescent="0.25">
      <c r="A5" s="38"/>
      <c r="B5" s="38"/>
    </row>
    <row r="6" spans="1:6" x14ac:dyDescent="0.25">
      <c r="A6" s="189" t="s">
        <v>0</v>
      </c>
      <c r="B6" s="189"/>
      <c r="C6" s="187" t="s">
        <v>46</v>
      </c>
      <c r="D6" s="187" t="s">
        <v>47</v>
      </c>
      <c r="E6" s="183" t="s">
        <v>64</v>
      </c>
      <c r="F6" s="183" t="s">
        <v>65</v>
      </c>
    </row>
    <row r="7" spans="1:6" ht="30.75" customHeight="1" x14ac:dyDescent="0.25">
      <c r="A7" s="189"/>
      <c r="B7" s="189"/>
      <c r="C7" s="187"/>
      <c r="D7" s="187"/>
      <c r="E7" s="183"/>
      <c r="F7" s="183"/>
    </row>
    <row r="8" spans="1:6" x14ac:dyDescent="0.25">
      <c r="A8" s="190" t="s">
        <v>38</v>
      </c>
      <c r="B8" s="190"/>
      <c r="C8" s="40">
        <f>SUM(C9:C9)</f>
        <v>153684</v>
      </c>
      <c r="D8" s="40">
        <f>SUM(D9:D9)</f>
        <v>153684</v>
      </c>
      <c r="E8" s="40">
        <f>SUM(E9:E10)</f>
        <v>766773</v>
      </c>
      <c r="F8" s="100">
        <f>E8/D8</f>
        <v>4.9892832044975401</v>
      </c>
    </row>
    <row r="9" spans="1:6" x14ac:dyDescent="0.25">
      <c r="A9" s="41" t="s">
        <v>23</v>
      </c>
      <c r="B9" s="42" t="s">
        <v>24</v>
      </c>
      <c r="C9" s="43">
        <f>'2. melléklet Bevételek'!F8</f>
        <v>153684</v>
      </c>
      <c r="D9" s="43">
        <f>'2. melléklet Bevételek'!G8</f>
        <v>153684</v>
      </c>
      <c r="E9" s="43">
        <f>'2. melléklet Bevételek'!H8</f>
        <v>766000</v>
      </c>
      <c r="F9" s="99">
        <f>E9/D9</f>
        <v>4.9842534030868535</v>
      </c>
    </row>
    <row r="10" spans="1:6" x14ac:dyDescent="0.25">
      <c r="A10" s="41" t="s">
        <v>67</v>
      </c>
      <c r="B10" s="42" t="s">
        <v>71</v>
      </c>
      <c r="C10" s="43"/>
      <c r="D10" s="43"/>
      <c r="E10" s="43">
        <f>'2. melléklet Bevételek'!H10</f>
        <v>773</v>
      </c>
      <c r="F10" s="99"/>
    </row>
    <row r="11" spans="1:6" x14ac:dyDescent="0.25">
      <c r="A11" s="39" t="s">
        <v>39</v>
      </c>
      <c r="B11" s="39"/>
      <c r="C11" s="44">
        <f>SUM(C12:C12)</f>
        <v>235574884</v>
      </c>
      <c r="D11" s="44">
        <f>SUM(D12:D12)</f>
        <v>250504859</v>
      </c>
      <c r="E11" s="44">
        <f>SUM(E12:E12)</f>
        <v>250504859</v>
      </c>
      <c r="F11" s="100">
        <f t="shared" ref="F11:F14" si="0">E11/D11</f>
        <v>1</v>
      </c>
    </row>
    <row r="12" spans="1:6" ht="35.25" customHeight="1" x14ac:dyDescent="0.25">
      <c r="A12" s="41" t="s">
        <v>28</v>
      </c>
      <c r="B12" s="80" t="s">
        <v>29</v>
      </c>
      <c r="C12" s="43">
        <f>'2. melléklet Bevételek'!F15+'2. melléklet Bevételek'!F18</f>
        <v>235574884</v>
      </c>
      <c r="D12" s="43">
        <f>'2. melléklet Bevételek'!G15+'2. melléklet Bevételek'!G18</f>
        <v>250504859</v>
      </c>
      <c r="E12" s="43">
        <f>'2. melléklet Bevételek'!H15+'2. melléklet Bevételek'!H18</f>
        <v>250504859</v>
      </c>
      <c r="F12" s="99">
        <f t="shared" si="0"/>
        <v>1</v>
      </c>
    </row>
    <row r="13" spans="1:6" x14ac:dyDescent="0.25">
      <c r="A13" s="39" t="s">
        <v>2</v>
      </c>
      <c r="B13" s="42"/>
      <c r="C13" s="44">
        <f>SUM(C14)</f>
        <v>8304985</v>
      </c>
      <c r="D13" s="44">
        <f>SUM(D14)</f>
        <v>8304985</v>
      </c>
      <c r="E13" s="44">
        <f t="shared" ref="E13" si="1">SUM(E14)</f>
        <v>8304985</v>
      </c>
      <c r="F13" s="100">
        <f t="shared" si="0"/>
        <v>1</v>
      </c>
    </row>
    <row r="14" spans="1:6" x14ac:dyDescent="0.25">
      <c r="A14" s="41" t="s">
        <v>1</v>
      </c>
      <c r="B14" s="42" t="s">
        <v>2</v>
      </c>
      <c r="C14" s="43">
        <f>'2. melléklet Bevételek'!F12</f>
        <v>8304985</v>
      </c>
      <c r="D14" s="43">
        <f>'2. melléklet Bevételek'!G12</f>
        <v>8304985</v>
      </c>
      <c r="E14" s="43">
        <f>'2. melléklet Bevételek'!H12</f>
        <v>8304985</v>
      </c>
      <c r="F14" s="99">
        <f t="shared" si="0"/>
        <v>1</v>
      </c>
    </row>
    <row r="15" spans="1:6" x14ac:dyDescent="0.25">
      <c r="A15" s="50" t="s">
        <v>40</v>
      </c>
      <c r="B15" s="50"/>
      <c r="C15" s="51">
        <f>SUM(C8+C11+C13)</f>
        <v>244033553</v>
      </c>
      <c r="D15" s="51">
        <f>SUM(D8+D11+D13)</f>
        <v>258963528</v>
      </c>
      <c r="E15" s="51">
        <f t="shared" ref="E15" si="2">SUM(E8+E11+E13)</f>
        <v>259576617</v>
      </c>
      <c r="F15" s="101">
        <f>E15/D15</f>
        <v>1.0023674723801261</v>
      </c>
    </row>
    <row r="16" spans="1:6" x14ac:dyDescent="0.25">
      <c r="A16" s="45"/>
      <c r="B16" s="45"/>
      <c r="C16" s="46"/>
      <c r="D16" s="46"/>
      <c r="E16" s="46"/>
      <c r="F16" s="46"/>
    </row>
    <row r="17" spans="1:6" x14ac:dyDescent="0.25">
      <c r="A17" s="188" t="s">
        <v>41</v>
      </c>
      <c r="B17" s="188"/>
      <c r="C17" s="44">
        <f>SUM(C20:C20)</f>
        <v>14125011</v>
      </c>
      <c r="D17" s="44">
        <f>SUM(D18:D20)</f>
        <v>12016862</v>
      </c>
      <c r="E17" s="44">
        <f t="shared" ref="E17" si="3">SUM(E18:E20)</f>
        <v>3979500</v>
      </c>
      <c r="F17" s="100">
        <f>E17/D17</f>
        <v>0.33115966547672759</v>
      </c>
    </row>
    <row r="18" spans="1:6" x14ac:dyDescent="0.25">
      <c r="A18" s="41" t="s">
        <v>49</v>
      </c>
      <c r="B18" s="42" t="s">
        <v>50</v>
      </c>
      <c r="C18" s="43">
        <f>'3. melléklet Kiadások'!E41</f>
        <v>0</v>
      </c>
      <c r="D18" s="43">
        <f>'3. melléklet Kiadások'!F41</f>
        <v>6107317</v>
      </c>
      <c r="E18" s="43">
        <f>'3. melléklet Kiadások'!G41</f>
        <v>1832195</v>
      </c>
      <c r="F18" s="99">
        <f>E18/D18</f>
        <v>0.2999999836261979</v>
      </c>
    </row>
    <row r="19" spans="1:6" x14ac:dyDescent="0.25">
      <c r="A19" s="41" t="s">
        <v>53</v>
      </c>
      <c r="B19" s="42" t="s">
        <v>55</v>
      </c>
      <c r="C19" s="43">
        <f>'3. melléklet Kiadások'!E42</f>
        <v>0</v>
      </c>
      <c r="D19" s="43">
        <f>'3. melléklet Kiadások'!F42</f>
        <v>793951</v>
      </c>
      <c r="E19" s="43">
        <f>'3. melléklet Kiadások'!G42</f>
        <v>214367</v>
      </c>
      <c r="F19" s="99">
        <f t="shared" ref="F19:F23" si="4">E19/D19</f>
        <v>0.27000028969042172</v>
      </c>
    </row>
    <row r="20" spans="1:6" x14ac:dyDescent="0.25">
      <c r="A20" s="41" t="s">
        <v>4</v>
      </c>
      <c r="B20" s="42" t="s">
        <v>5</v>
      </c>
      <c r="C20" s="43">
        <f>'3. melléklet Kiadások'!E43</f>
        <v>14125011</v>
      </c>
      <c r="D20" s="43">
        <f>'3. melléklet Kiadások'!F43</f>
        <v>5115594</v>
      </c>
      <c r="E20" s="43">
        <f>'3. melléklet Kiadások'!G43</f>
        <v>1932938</v>
      </c>
      <c r="F20" s="99">
        <f t="shared" si="4"/>
        <v>0.37785211257969259</v>
      </c>
    </row>
    <row r="21" spans="1:6" x14ac:dyDescent="0.25">
      <c r="A21" s="47" t="s">
        <v>42</v>
      </c>
      <c r="B21" s="49"/>
      <c r="C21" s="44">
        <f>SUM(C22:C22)</f>
        <v>229908542</v>
      </c>
      <c r="D21" s="44">
        <f>SUM(D22:D23)</f>
        <v>246946666</v>
      </c>
      <c r="E21" s="44">
        <f t="shared" ref="E21" si="5">SUM(E22:E23)</f>
        <v>92364583</v>
      </c>
      <c r="F21" s="100">
        <f t="shared" si="4"/>
        <v>0.37402644261656076</v>
      </c>
    </row>
    <row r="22" spans="1:6" x14ac:dyDescent="0.25">
      <c r="A22" s="42" t="s">
        <v>20</v>
      </c>
      <c r="B22" s="48" t="s">
        <v>21</v>
      </c>
      <c r="C22" s="43">
        <f>'3. melléklet Kiadások'!E44</f>
        <v>229908542</v>
      </c>
      <c r="D22" s="43">
        <f>'3. melléklet Kiadások'!F44</f>
        <v>232016691</v>
      </c>
      <c r="E22" s="43">
        <f>'3. melléklet Kiadások'!G44</f>
        <v>77434608</v>
      </c>
      <c r="F22" s="99">
        <f t="shared" si="4"/>
        <v>0.33374585106896471</v>
      </c>
    </row>
    <row r="23" spans="1:6" x14ac:dyDescent="0.25">
      <c r="A23" s="42" t="s">
        <v>57</v>
      </c>
      <c r="B23" s="48" t="s">
        <v>58</v>
      </c>
      <c r="C23" s="43">
        <f>'3. melléklet Kiadások'!E45</f>
        <v>0</v>
      </c>
      <c r="D23" s="43">
        <f>'3. melléklet Kiadások'!F45</f>
        <v>14929975</v>
      </c>
      <c r="E23" s="43">
        <f>'3. melléklet Kiadások'!G45</f>
        <v>14929975</v>
      </c>
      <c r="F23" s="99">
        <f t="shared" si="4"/>
        <v>1</v>
      </c>
    </row>
    <row r="24" spans="1:6" x14ac:dyDescent="0.25">
      <c r="A24" s="41"/>
      <c r="B24" s="41"/>
      <c r="C24" s="43"/>
      <c r="D24" s="43"/>
      <c r="E24" s="43"/>
      <c r="F24" s="43"/>
    </row>
    <row r="25" spans="1:6" x14ac:dyDescent="0.25">
      <c r="A25" s="50" t="s">
        <v>43</v>
      </c>
      <c r="B25" s="50"/>
      <c r="C25" s="51">
        <f>SUM(C21,C17)</f>
        <v>244033553</v>
      </c>
      <c r="D25" s="51">
        <f>SUM(D21,D17)</f>
        <v>258963528</v>
      </c>
      <c r="E25" s="51">
        <f t="shared" ref="E25" si="6">SUM(E21,E17)</f>
        <v>96344083</v>
      </c>
      <c r="F25" s="101">
        <f>E25/D25</f>
        <v>0.37203726618985511</v>
      </c>
    </row>
  </sheetData>
  <mergeCells count="10">
    <mergeCell ref="A17:B17"/>
    <mergeCell ref="A6:B7"/>
    <mergeCell ref="C6:C7"/>
    <mergeCell ref="A8:B8"/>
    <mergeCell ref="E6:E7"/>
    <mergeCell ref="F6:F7"/>
    <mergeCell ref="A2:F2"/>
    <mergeCell ref="A3:F3"/>
    <mergeCell ref="E1:F1"/>
    <mergeCell ref="D6:D7"/>
  </mergeCells>
  <phoneticPr fontId="11" type="noConversion"/>
  <printOptions headings="1"/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view="pageBreakPreview" zoomScaleNormal="100" zoomScaleSheetLayoutView="100" workbookViewId="0">
      <selection activeCell="H1" sqref="H1:I1"/>
    </sheetView>
  </sheetViews>
  <sheetFormatPr defaultColWidth="8.875" defaultRowHeight="15.75" x14ac:dyDescent="0.25"/>
  <cols>
    <col min="1" max="1" width="4" customWidth="1"/>
    <col min="2" max="2" width="5.625" customWidth="1"/>
    <col min="3" max="4" width="6" customWidth="1"/>
    <col min="5" max="5" width="34.875" customWidth="1"/>
    <col min="6" max="6" width="12.25" style="7" customWidth="1"/>
    <col min="7" max="7" width="11.125" customWidth="1"/>
    <col min="8" max="8" width="11.375" customWidth="1"/>
    <col min="9" max="9" width="7.75" customWidth="1"/>
    <col min="10" max="10" width="16.125" customWidth="1"/>
  </cols>
  <sheetData>
    <row r="1" spans="1:9" x14ac:dyDescent="0.25">
      <c r="H1" s="186" t="s">
        <v>208</v>
      </c>
      <c r="I1" s="186"/>
    </row>
    <row r="2" spans="1:9" s="2" customFormat="1" ht="44.25" customHeight="1" x14ac:dyDescent="0.25">
      <c r="A2" s="184" t="s">
        <v>32</v>
      </c>
      <c r="B2" s="184"/>
      <c r="C2" s="184"/>
      <c r="D2" s="184"/>
      <c r="E2" s="184"/>
      <c r="F2" s="184"/>
      <c r="G2" s="184"/>
      <c r="H2" s="184"/>
      <c r="I2" s="184"/>
    </row>
    <row r="3" spans="1:9" s="2" customFormat="1" ht="23.25" customHeight="1" x14ac:dyDescent="0.25">
      <c r="A3" s="195" t="s">
        <v>66</v>
      </c>
      <c r="B3" s="195"/>
      <c r="C3" s="195"/>
      <c r="D3" s="195"/>
      <c r="E3" s="195"/>
      <c r="F3" s="195"/>
      <c r="G3" s="195"/>
      <c r="H3" s="195"/>
      <c r="I3" s="195"/>
    </row>
    <row r="4" spans="1:9" s="2" customFormat="1" ht="20.25" customHeight="1" thickBot="1" x14ac:dyDescent="0.3">
      <c r="A4" s="3"/>
      <c r="B4" s="3"/>
      <c r="C4" s="3"/>
      <c r="D4" s="3"/>
      <c r="E4" s="3"/>
      <c r="F4" s="3"/>
    </row>
    <row r="5" spans="1:9" s="4" customFormat="1" ht="29.25" customHeight="1" x14ac:dyDescent="0.25">
      <c r="A5" s="203" t="s">
        <v>6</v>
      </c>
      <c r="B5" s="204"/>
      <c r="C5" s="204"/>
      <c r="D5" s="204"/>
      <c r="E5" s="204"/>
      <c r="F5" s="207" t="s">
        <v>46</v>
      </c>
      <c r="G5" s="198" t="s">
        <v>47</v>
      </c>
      <c r="H5" s="191" t="s">
        <v>64</v>
      </c>
      <c r="I5" s="193" t="s">
        <v>65</v>
      </c>
    </row>
    <row r="6" spans="1:9" s="4" customFormat="1" ht="16.5" customHeight="1" x14ac:dyDescent="0.25">
      <c r="A6" s="205"/>
      <c r="B6" s="206"/>
      <c r="C6" s="206"/>
      <c r="D6" s="206"/>
      <c r="E6" s="206"/>
      <c r="F6" s="208"/>
      <c r="G6" s="199"/>
      <c r="H6" s="192"/>
      <c r="I6" s="194"/>
    </row>
    <row r="7" spans="1:9" s="4" customFormat="1" ht="34.9" customHeight="1" x14ac:dyDescent="0.25">
      <c r="A7" s="201" t="s">
        <v>7</v>
      </c>
      <c r="B7" s="202"/>
      <c r="C7" s="202"/>
      <c r="D7" s="202"/>
      <c r="E7" s="202"/>
      <c r="F7" s="24">
        <f>F8+F12</f>
        <v>8458669</v>
      </c>
      <c r="G7" s="85">
        <f>G8+G12</f>
        <v>8458669</v>
      </c>
      <c r="H7" s="91">
        <f>H8+H12+H10</f>
        <v>9071758</v>
      </c>
      <c r="I7" s="95">
        <f>H7/G7</f>
        <v>1.072480552200352</v>
      </c>
    </row>
    <row r="8" spans="1:9" s="4" customFormat="1" ht="18" customHeight="1" x14ac:dyDescent="0.25">
      <c r="A8" s="70" t="s">
        <v>23</v>
      </c>
      <c r="B8" s="4" t="s">
        <v>24</v>
      </c>
      <c r="E8" s="8"/>
      <c r="F8" s="5">
        <f>F9</f>
        <v>153684</v>
      </c>
      <c r="G8" s="86">
        <f>G9</f>
        <v>153684</v>
      </c>
      <c r="H8" s="92">
        <f t="shared" ref="H8" si="0">H9</f>
        <v>766000</v>
      </c>
      <c r="I8" s="82">
        <f>H8/G8</f>
        <v>4.9842534030868535</v>
      </c>
    </row>
    <row r="9" spans="1:9" s="2" customFormat="1" ht="18" customHeight="1" x14ac:dyDescent="0.25">
      <c r="A9" s="72"/>
      <c r="B9" s="2" t="s">
        <v>25</v>
      </c>
      <c r="C9" s="200" t="s">
        <v>26</v>
      </c>
      <c r="D9" s="200"/>
      <c r="E9" s="200"/>
      <c r="F9" s="6">
        <v>153684</v>
      </c>
      <c r="G9" s="87">
        <v>153684</v>
      </c>
      <c r="H9" s="93">
        <v>766000</v>
      </c>
      <c r="I9" s="81">
        <f>H9/G9</f>
        <v>4.9842534030868535</v>
      </c>
    </row>
    <row r="10" spans="1:9" s="2" customFormat="1" ht="18" customHeight="1" x14ac:dyDescent="0.25">
      <c r="A10" s="70" t="s">
        <v>67</v>
      </c>
      <c r="B10" s="196" t="s">
        <v>70</v>
      </c>
      <c r="C10" s="196"/>
      <c r="D10" s="196"/>
      <c r="E10" s="197"/>
      <c r="F10" s="6"/>
      <c r="G10" s="87"/>
      <c r="H10" s="92">
        <f>SUM(H11)</f>
        <v>773</v>
      </c>
      <c r="I10" s="81"/>
    </row>
    <row r="11" spans="1:9" s="2" customFormat="1" ht="18" customHeight="1" x14ac:dyDescent="0.25">
      <c r="A11" s="72"/>
      <c r="C11" s="10" t="s">
        <v>68</v>
      </c>
      <c r="D11" s="209" t="s">
        <v>69</v>
      </c>
      <c r="E11" s="200"/>
      <c r="F11" s="6"/>
      <c r="G11" s="87"/>
      <c r="H11" s="93">
        <v>773</v>
      </c>
      <c r="I11" s="81"/>
    </row>
    <row r="12" spans="1:9" s="2" customFormat="1" ht="18" customHeight="1" x14ac:dyDescent="0.25">
      <c r="A12" s="70" t="s">
        <v>1</v>
      </c>
      <c r="B12" s="4" t="s">
        <v>2</v>
      </c>
      <c r="E12" s="9"/>
      <c r="F12" s="18">
        <f>F13</f>
        <v>8304985</v>
      </c>
      <c r="G12" s="88">
        <f>G13</f>
        <v>8304985</v>
      </c>
      <c r="H12" s="92">
        <f t="shared" ref="H12" si="1">H13</f>
        <v>8304985</v>
      </c>
      <c r="I12" s="82">
        <f>H12/G12</f>
        <v>1</v>
      </c>
    </row>
    <row r="13" spans="1:9" s="2" customFormat="1" ht="18" customHeight="1" x14ac:dyDescent="0.25">
      <c r="A13" s="73"/>
      <c r="B13" s="10"/>
      <c r="C13" s="2" t="s">
        <v>8</v>
      </c>
      <c r="D13" s="4"/>
      <c r="E13" s="8"/>
      <c r="F13" s="19">
        <v>8304985</v>
      </c>
      <c r="G13" s="89">
        <v>8304985</v>
      </c>
      <c r="H13" s="93">
        <v>8304985</v>
      </c>
      <c r="I13" s="81">
        <f>H13/G13</f>
        <v>1</v>
      </c>
    </row>
    <row r="14" spans="1:9" s="2" customFormat="1" ht="18" customHeight="1" x14ac:dyDescent="0.25">
      <c r="A14" s="201" t="s">
        <v>48</v>
      </c>
      <c r="B14" s="202"/>
      <c r="C14" s="202"/>
      <c r="D14" s="202"/>
      <c r="E14" s="202"/>
      <c r="F14" s="24">
        <f>SUM(F15)</f>
        <v>0</v>
      </c>
      <c r="G14" s="85">
        <f>G15</f>
        <v>250504859</v>
      </c>
      <c r="H14" s="91">
        <f t="shared" ref="H14" si="2">H15</f>
        <v>250504859</v>
      </c>
      <c r="I14" s="95">
        <f>H14/G14</f>
        <v>1</v>
      </c>
    </row>
    <row r="15" spans="1:9" s="2" customFormat="1" ht="18" customHeight="1" x14ac:dyDescent="0.25">
      <c r="A15" s="70" t="s">
        <v>28</v>
      </c>
      <c r="B15" s="4" t="s">
        <v>29</v>
      </c>
      <c r="C15" s="4"/>
      <c r="D15" s="4"/>
      <c r="E15" s="8"/>
      <c r="F15" s="52">
        <f>SUM(F16)</f>
        <v>0</v>
      </c>
      <c r="G15" s="89">
        <f>SUM(G16)</f>
        <v>250504859</v>
      </c>
      <c r="H15" s="93">
        <f t="shared" ref="H15" si="3">SUM(H16)</f>
        <v>250504859</v>
      </c>
      <c r="I15" s="81">
        <f>H15/G15</f>
        <v>1</v>
      </c>
    </row>
    <row r="16" spans="1:9" s="2" customFormat="1" ht="18" customHeight="1" x14ac:dyDescent="0.25">
      <c r="A16" s="70"/>
      <c r="B16" s="2" t="s">
        <v>30</v>
      </c>
      <c r="C16" s="2" t="s">
        <v>31</v>
      </c>
      <c r="E16" s="9"/>
      <c r="F16" s="52">
        <v>0</v>
      </c>
      <c r="G16" s="89">
        <v>250504859</v>
      </c>
      <c r="H16" s="93">
        <v>250504859</v>
      </c>
      <c r="I16" s="81">
        <f>H16/G16</f>
        <v>1</v>
      </c>
    </row>
    <row r="17" spans="1:9" s="2" customFormat="1" x14ac:dyDescent="0.25">
      <c r="A17" s="201" t="s">
        <v>27</v>
      </c>
      <c r="B17" s="202"/>
      <c r="C17" s="202"/>
      <c r="D17" s="202"/>
      <c r="E17" s="202"/>
      <c r="F17" s="24">
        <f>F18</f>
        <v>235574884</v>
      </c>
      <c r="G17" s="85">
        <f>G18</f>
        <v>0</v>
      </c>
      <c r="H17" s="91">
        <f t="shared" ref="H17:I17" si="4">H18</f>
        <v>0</v>
      </c>
      <c r="I17" s="83">
        <f t="shared" si="4"/>
        <v>0</v>
      </c>
    </row>
    <row r="18" spans="1:9" s="2" customFormat="1" ht="18" customHeight="1" x14ac:dyDescent="0.25">
      <c r="A18" s="70" t="s">
        <v>28</v>
      </c>
      <c r="B18" s="4" t="s">
        <v>29</v>
      </c>
      <c r="C18" s="4"/>
      <c r="D18" s="4"/>
      <c r="E18" s="8"/>
      <c r="F18" s="90">
        <f t="shared" ref="F18:I18" si="5">F19</f>
        <v>235574884</v>
      </c>
      <c r="G18" s="86">
        <f t="shared" si="5"/>
        <v>0</v>
      </c>
      <c r="H18" s="92">
        <f t="shared" si="5"/>
        <v>0</v>
      </c>
      <c r="I18" s="71">
        <f t="shared" si="5"/>
        <v>0</v>
      </c>
    </row>
    <row r="19" spans="1:9" s="2" customFormat="1" ht="18" customHeight="1" x14ac:dyDescent="0.25">
      <c r="A19" s="70"/>
      <c r="B19" s="2" t="s">
        <v>30</v>
      </c>
      <c r="C19" s="2" t="s">
        <v>31</v>
      </c>
      <c r="E19" s="9"/>
      <c r="F19" s="19">
        <v>235574884</v>
      </c>
      <c r="G19" s="89">
        <v>0</v>
      </c>
      <c r="H19" s="93">
        <v>0</v>
      </c>
      <c r="I19" s="67">
        <v>0</v>
      </c>
    </row>
    <row r="20" spans="1:9" s="2" customFormat="1" ht="20.45" customHeight="1" x14ac:dyDescent="0.25">
      <c r="A20" s="74" t="s">
        <v>9</v>
      </c>
      <c r="B20" s="35"/>
      <c r="C20" s="35"/>
      <c r="D20" s="35"/>
      <c r="E20" s="36"/>
      <c r="F20" s="37">
        <f>F7+F17</f>
        <v>244033553</v>
      </c>
      <c r="G20" s="94">
        <f>G7+G17+G14</f>
        <v>258963528</v>
      </c>
      <c r="H20" s="94">
        <f>H7+H17+H14</f>
        <v>259576617</v>
      </c>
      <c r="I20" s="96">
        <f>H20/G20</f>
        <v>1.0023674723801261</v>
      </c>
    </row>
    <row r="21" spans="1:9" s="2" customFormat="1" ht="20.45" customHeight="1" x14ac:dyDescent="0.25">
      <c r="A21" s="58"/>
      <c r="B21" s="20"/>
      <c r="C21" s="20"/>
      <c r="D21" s="20"/>
      <c r="E21" s="20"/>
      <c r="F21" s="34"/>
      <c r="G21" s="34"/>
      <c r="H21" s="34"/>
      <c r="I21" s="84"/>
    </row>
    <row r="22" spans="1:9" s="2" customFormat="1" ht="18" customHeight="1" x14ac:dyDescent="0.25">
      <c r="A22" s="62" t="s">
        <v>23</v>
      </c>
      <c r="B22" s="22" t="s">
        <v>24</v>
      </c>
      <c r="C22" s="22"/>
      <c r="D22" s="22"/>
      <c r="E22" s="22"/>
      <c r="F22" s="26">
        <f>F8</f>
        <v>153684</v>
      </c>
      <c r="G22" s="26">
        <f>G8</f>
        <v>153684</v>
      </c>
      <c r="H22" s="26">
        <f>H8</f>
        <v>766000</v>
      </c>
      <c r="I22" s="97">
        <f>H22/G22</f>
        <v>4.9842534030868535</v>
      </c>
    </row>
    <row r="23" spans="1:9" s="2" customFormat="1" ht="18" customHeight="1" x14ac:dyDescent="0.25">
      <c r="A23" s="62" t="s">
        <v>28</v>
      </c>
      <c r="B23" s="22" t="s">
        <v>29</v>
      </c>
      <c r="C23" s="22"/>
      <c r="D23" s="22"/>
      <c r="E23" s="22"/>
      <c r="F23" s="26">
        <f>F18</f>
        <v>235574884</v>
      </c>
      <c r="G23" s="26">
        <f>G15</f>
        <v>250504859</v>
      </c>
      <c r="H23" s="26">
        <f>H15</f>
        <v>250504859</v>
      </c>
      <c r="I23" s="97">
        <f t="shared" ref="I23:I24" si="6">H23/G23</f>
        <v>1</v>
      </c>
    </row>
    <row r="24" spans="1:9" s="2" customFormat="1" ht="18" customHeight="1" x14ac:dyDescent="0.25">
      <c r="A24" s="62" t="s">
        <v>1</v>
      </c>
      <c r="B24" s="22" t="s">
        <v>2</v>
      </c>
      <c r="C24" s="22"/>
      <c r="D24" s="22"/>
      <c r="E24" s="20"/>
      <c r="F24" s="26">
        <f>F12</f>
        <v>8304985</v>
      </c>
      <c r="G24" s="26">
        <f>G12</f>
        <v>8304985</v>
      </c>
      <c r="H24" s="26">
        <f t="shared" ref="H24" si="7">H12</f>
        <v>8304985</v>
      </c>
      <c r="I24" s="97">
        <f t="shared" si="6"/>
        <v>1</v>
      </c>
    </row>
    <row r="25" spans="1:9" s="2" customFormat="1" ht="21.6" customHeight="1" thickBot="1" x14ac:dyDescent="0.3">
      <c r="A25" s="75" t="s">
        <v>3</v>
      </c>
      <c r="B25" s="76"/>
      <c r="C25" s="76"/>
      <c r="D25" s="76"/>
      <c r="E25" s="76"/>
      <c r="F25" s="77">
        <f>SUM(F22:F24)</f>
        <v>244033553</v>
      </c>
      <c r="G25" s="77">
        <f>SUM(G22:G24)</f>
        <v>258963528</v>
      </c>
      <c r="H25" s="77">
        <f t="shared" ref="H25" si="8">SUM(H22:H24)</f>
        <v>259575844</v>
      </c>
      <c r="I25" s="98">
        <f>H25/G25</f>
        <v>1.0023644874038016</v>
      </c>
    </row>
    <row r="26" spans="1:9" s="2" customFormat="1" ht="18" customHeight="1" x14ac:dyDescent="0.25">
      <c r="A26" s="1"/>
      <c r="B26" s="1"/>
      <c r="C26" s="1"/>
      <c r="D26" s="1"/>
      <c r="E26" s="1"/>
      <c r="F26" s="14"/>
    </row>
    <row r="27" spans="1:9" s="2" customFormat="1" ht="18" customHeight="1" x14ac:dyDescent="0.25">
      <c r="F27" s="16"/>
    </row>
    <row r="28" spans="1:9" s="2" customFormat="1" ht="18" customHeight="1" x14ac:dyDescent="0.25">
      <c r="F28" s="17"/>
    </row>
    <row r="29" spans="1:9" s="2" customFormat="1" ht="18" customHeight="1" x14ac:dyDescent="0.25">
      <c r="A29"/>
      <c r="B29"/>
      <c r="C29"/>
      <c r="D29"/>
      <c r="E29"/>
      <c r="F29" s="7"/>
    </row>
    <row r="30" spans="1:9" s="2" customFormat="1" ht="18" customHeight="1" x14ac:dyDescent="0.25">
      <c r="A30"/>
      <c r="B30"/>
      <c r="C30"/>
      <c r="D30"/>
      <c r="E30"/>
      <c r="F30" s="7"/>
    </row>
    <row r="31" spans="1:9" s="2" customFormat="1" ht="18" customHeight="1" x14ac:dyDescent="0.25">
      <c r="A31"/>
      <c r="B31"/>
      <c r="C31"/>
      <c r="D31"/>
      <c r="E31"/>
      <c r="F31" s="7"/>
    </row>
    <row r="32" spans="1:9" s="2" customFormat="1" ht="18" customHeight="1" x14ac:dyDescent="0.25">
      <c r="A32"/>
      <c r="B32"/>
      <c r="C32"/>
      <c r="D32"/>
      <c r="E32"/>
      <c r="F32" s="7"/>
    </row>
    <row r="33" spans="1:6" s="2" customFormat="1" ht="18" customHeight="1" x14ac:dyDescent="0.25">
      <c r="A33"/>
      <c r="B33"/>
      <c r="C33"/>
      <c r="D33"/>
      <c r="E33"/>
      <c r="F33" s="7"/>
    </row>
    <row r="34" spans="1:6" s="4" customFormat="1" x14ac:dyDescent="0.25">
      <c r="A34"/>
      <c r="B34"/>
      <c r="C34"/>
      <c r="D34"/>
      <c r="E34"/>
      <c r="F34" s="7"/>
    </row>
    <row r="35" spans="1:6" s="1" customFormat="1" x14ac:dyDescent="0.25">
      <c r="A35"/>
      <c r="B35"/>
      <c r="C35"/>
      <c r="D35"/>
      <c r="E35"/>
      <c r="F35" s="7"/>
    </row>
    <row r="36" spans="1:6" s="2" customFormat="1" x14ac:dyDescent="0.25">
      <c r="A36"/>
      <c r="B36"/>
      <c r="C36"/>
      <c r="D36"/>
      <c r="E36"/>
      <c r="F36" s="7"/>
    </row>
    <row r="37" spans="1:6" s="2" customFormat="1" x14ac:dyDescent="0.25">
      <c r="A37"/>
      <c r="B37"/>
      <c r="C37"/>
      <c r="D37"/>
      <c r="E37"/>
      <c r="F37" s="7"/>
    </row>
  </sheetData>
  <sheetProtection selectLockedCells="1" selectUnlockedCells="1"/>
  <mergeCells count="14">
    <mergeCell ref="B10:E10"/>
    <mergeCell ref="G5:G6"/>
    <mergeCell ref="C9:E9"/>
    <mergeCell ref="A17:E17"/>
    <mergeCell ref="A5:E6"/>
    <mergeCell ref="A7:E7"/>
    <mergeCell ref="F5:F6"/>
    <mergeCell ref="A14:E14"/>
    <mergeCell ref="D11:E11"/>
    <mergeCell ref="H1:I1"/>
    <mergeCell ref="H5:H6"/>
    <mergeCell ref="I5:I6"/>
    <mergeCell ref="A2:I2"/>
    <mergeCell ref="A3:I3"/>
  </mergeCells>
  <printOptions headings="1" gridLines="1"/>
  <pageMargins left="0.7" right="0.7" top="0.75" bottom="0.75" header="0.51180555555555551" footer="0.51180555555555551"/>
  <pageSetup paperSize="9" scale="72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C31F-D532-469C-9CB4-3ADC01D17D7F}">
  <dimension ref="A1:H47"/>
  <sheetViews>
    <sheetView tabSelected="1" view="pageBreakPreview" zoomScale="60" zoomScaleNormal="100" workbookViewId="0">
      <selection activeCell="H10" sqref="H10"/>
    </sheetView>
  </sheetViews>
  <sheetFormatPr defaultRowHeight="15.75" x14ac:dyDescent="0.25"/>
  <cols>
    <col min="1" max="1" width="5" customWidth="1"/>
    <col min="2" max="2" width="5.75" customWidth="1"/>
    <col min="3" max="3" width="6.25" customWidth="1"/>
    <col min="4" max="4" width="42" customWidth="1"/>
    <col min="5" max="5" width="12.5" customWidth="1"/>
    <col min="6" max="6" width="11.75" customWidth="1"/>
    <col min="7" max="7" width="10.75" customWidth="1"/>
    <col min="8" max="8" width="9" style="7"/>
  </cols>
  <sheetData>
    <row r="1" spans="1:8" x14ac:dyDescent="0.25">
      <c r="G1" s="186" t="s">
        <v>207</v>
      </c>
      <c r="H1" s="186"/>
    </row>
    <row r="2" spans="1:8" ht="41.25" customHeight="1" x14ac:dyDescent="0.25">
      <c r="A2" s="211" t="s">
        <v>32</v>
      </c>
      <c r="B2" s="211"/>
      <c r="C2" s="211"/>
      <c r="D2" s="211"/>
      <c r="E2" s="211"/>
      <c r="F2" s="211"/>
      <c r="G2" s="211"/>
      <c r="H2" s="211"/>
    </row>
    <row r="3" spans="1:8" ht="31.5" customHeight="1" x14ac:dyDescent="0.25">
      <c r="A3" s="185" t="s">
        <v>72</v>
      </c>
      <c r="B3" s="185"/>
      <c r="C3" s="185"/>
      <c r="D3" s="185"/>
      <c r="E3" s="185"/>
      <c r="F3" s="185"/>
      <c r="G3" s="185"/>
      <c r="H3" s="185"/>
    </row>
    <row r="4" spans="1:8" ht="16.5" thickBot="1" x14ac:dyDescent="0.3">
      <c r="A4" s="11"/>
      <c r="B4" s="11"/>
      <c r="C4" s="11"/>
      <c r="D4" s="11"/>
      <c r="E4" s="4"/>
    </row>
    <row r="5" spans="1:8" ht="15.75" customHeight="1" x14ac:dyDescent="0.25">
      <c r="A5" s="225" t="s">
        <v>10</v>
      </c>
      <c r="B5" s="226"/>
      <c r="C5" s="226"/>
      <c r="D5" s="226"/>
      <c r="E5" s="220" t="s">
        <v>46</v>
      </c>
      <c r="F5" s="220" t="s">
        <v>47</v>
      </c>
      <c r="G5" s="191" t="s">
        <v>64</v>
      </c>
      <c r="H5" s="193" t="s">
        <v>65</v>
      </c>
    </row>
    <row r="6" spans="1:8" ht="35.25" customHeight="1" x14ac:dyDescent="0.25">
      <c r="A6" s="227"/>
      <c r="B6" s="228"/>
      <c r="C6" s="228"/>
      <c r="D6" s="228"/>
      <c r="E6" s="221"/>
      <c r="F6" s="221"/>
      <c r="G6" s="192"/>
      <c r="H6" s="194"/>
    </row>
    <row r="7" spans="1:8" ht="30.75" customHeight="1" x14ac:dyDescent="0.25">
      <c r="A7" s="229" t="s">
        <v>7</v>
      </c>
      <c r="B7" s="230"/>
      <c r="C7" s="230"/>
      <c r="D7" s="230"/>
      <c r="E7" s="30">
        <f t="shared" ref="E7:G9" si="0">E8</f>
        <v>386694</v>
      </c>
      <c r="F7" s="30">
        <f t="shared" si="0"/>
        <v>386694</v>
      </c>
      <c r="G7" s="30">
        <f t="shared" si="0"/>
        <v>154938</v>
      </c>
      <c r="H7" s="132">
        <f>G7/F7</f>
        <v>0.40067340067340068</v>
      </c>
    </row>
    <row r="8" spans="1:8" x14ac:dyDescent="0.25">
      <c r="A8" s="58" t="s">
        <v>4</v>
      </c>
      <c r="B8" s="20" t="s">
        <v>5</v>
      </c>
      <c r="C8" s="20"/>
      <c r="D8" s="20"/>
      <c r="E8" s="27">
        <f t="shared" si="0"/>
        <v>386694</v>
      </c>
      <c r="F8" s="27">
        <f t="shared" si="0"/>
        <v>386694</v>
      </c>
      <c r="G8" s="27">
        <f>G9+G11</f>
        <v>154938</v>
      </c>
      <c r="H8" s="133">
        <f t="shared" ref="H8:H9" si="1">G8/F8</f>
        <v>0.40067340067340068</v>
      </c>
    </row>
    <row r="9" spans="1:8" x14ac:dyDescent="0.25">
      <c r="A9" s="59"/>
      <c r="B9" s="21" t="s">
        <v>11</v>
      </c>
      <c r="C9" s="21" t="s">
        <v>12</v>
      </c>
      <c r="D9" s="131"/>
      <c r="E9" s="26">
        <f t="shared" si="0"/>
        <v>386694</v>
      </c>
      <c r="F9" s="26">
        <f t="shared" si="0"/>
        <v>386694</v>
      </c>
      <c r="G9" s="26">
        <f t="shared" si="0"/>
        <v>154192</v>
      </c>
      <c r="H9" s="134">
        <f t="shared" si="1"/>
        <v>0.39874422670121595</v>
      </c>
    </row>
    <row r="10" spans="1:8" x14ac:dyDescent="0.25">
      <c r="A10" s="59"/>
      <c r="B10" s="21"/>
      <c r="C10" s="23" t="s">
        <v>13</v>
      </c>
      <c r="D10" s="21" t="s">
        <v>14</v>
      </c>
      <c r="E10" s="26">
        <v>386694</v>
      </c>
      <c r="F10" s="26">
        <v>386694</v>
      </c>
      <c r="G10" s="26">
        <v>154192</v>
      </c>
      <c r="H10" s="134">
        <f>G10/F10</f>
        <v>0.39874422670121595</v>
      </c>
    </row>
    <row r="11" spans="1:8" x14ac:dyDescent="0.25">
      <c r="A11" s="59"/>
      <c r="B11" s="21" t="s">
        <v>15</v>
      </c>
      <c r="C11" s="210" t="s">
        <v>16</v>
      </c>
      <c r="D11" s="210"/>
      <c r="E11" s="26"/>
      <c r="F11" s="26"/>
      <c r="G11" s="34">
        <f>SUM(G12)</f>
        <v>746</v>
      </c>
      <c r="H11" s="135"/>
    </row>
    <row r="12" spans="1:8" x14ac:dyDescent="0.25">
      <c r="A12" s="59"/>
      <c r="B12" s="21"/>
      <c r="C12" s="23" t="s">
        <v>17</v>
      </c>
      <c r="D12" s="21" t="s">
        <v>33</v>
      </c>
      <c r="E12" s="26"/>
      <c r="F12" s="26"/>
      <c r="G12" s="26">
        <v>746</v>
      </c>
      <c r="H12" s="135"/>
    </row>
    <row r="13" spans="1:8" x14ac:dyDescent="0.25">
      <c r="A13" s="231" t="s">
        <v>48</v>
      </c>
      <c r="B13" s="232"/>
      <c r="C13" s="232"/>
      <c r="D13" s="233"/>
      <c r="E13" s="127">
        <f>E14+E16+E18+E23+E27</f>
        <v>0</v>
      </c>
      <c r="F13" s="128">
        <f>F14+F16+F18+F23+F27</f>
        <v>258576834</v>
      </c>
      <c r="G13" s="129">
        <f t="shared" ref="G13" si="2">G14+G16+G18+G23+G27</f>
        <v>96189145</v>
      </c>
      <c r="H13" s="130">
        <f>G13/F13</f>
        <v>0.37199444169851659</v>
      </c>
    </row>
    <row r="14" spans="1:8" x14ac:dyDescent="0.25">
      <c r="A14" s="60" t="s">
        <v>49</v>
      </c>
      <c r="B14" s="213" t="s">
        <v>51</v>
      </c>
      <c r="C14" s="213"/>
      <c r="D14" s="213"/>
      <c r="E14" s="26">
        <f>E15</f>
        <v>0</v>
      </c>
      <c r="F14" s="26">
        <f>F15</f>
        <v>6107317</v>
      </c>
      <c r="G14" s="117">
        <f t="shared" ref="G14" si="3">G15</f>
        <v>1832195</v>
      </c>
      <c r="H14" s="107">
        <f t="shared" ref="H14:H28" si="4">G14/F14</f>
        <v>0.2999999836261979</v>
      </c>
    </row>
    <row r="15" spans="1:8" x14ac:dyDescent="0.25">
      <c r="A15" s="61"/>
      <c r="B15" s="53" t="s">
        <v>52</v>
      </c>
      <c r="C15" s="219" t="s">
        <v>54</v>
      </c>
      <c r="D15" s="219"/>
      <c r="E15" s="26">
        <v>0</v>
      </c>
      <c r="F15" s="26">
        <v>6107317</v>
      </c>
      <c r="G15" s="117">
        <v>1832195</v>
      </c>
      <c r="H15" s="107">
        <f t="shared" si="4"/>
        <v>0.2999999836261979</v>
      </c>
    </row>
    <row r="16" spans="1:8" x14ac:dyDescent="0.25">
      <c r="A16" s="60" t="s">
        <v>53</v>
      </c>
      <c r="B16" s="213" t="s">
        <v>55</v>
      </c>
      <c r="C16" s="213"/>
      <c r="D16" s="213"/>
      <c r="E16" s="26">
        <f>E17</f>
        <v>0</v>
      </c>
      <c r="F16" s="26">
        <f>F17</f>
        <v>793951</v>
      </c>
      <c r="G16" s="117">
        <f t="shared" ref="G16" si="5">G17</f>
        <v>214367</v>
      </c>
      <c r="H16" s="107">
        <f t="shared" si="4"/>
        <v>0.27000028969042172</v>
      </c>
    </row>
    <row r="17" spans="1:8" x14ac:dyDescent="0.25">
      <c r="A17" s="61"/>
      <c r="B17" s="53"/>
      <c r="C17" s="219" t="s">
        <v>56</v>
      </c>
      <c r="D17" s="219"/>
      <c r="E17" s="26">
        <v>0</v>
      </c>
      <c r="F17" s="26">
        <v>793951</v>
      </c>
      <c r="G17" s="117">
        <v>214367</v>
      </c>
      <c r="H17" s="107">
        <f t="shared" si="4"/>
        <v>0.27000028969042172</v>
      </c>
    </row>
    <row r="18" spans="1:8" x14ac:dyDescent="0.25">
      <c r="A18" s="58" t="s">
        <v>4</v>
      </c>
      <c r="B18" s="212" t="s">
        <v>5</v>
      </c>
      <c r="C18" s="213"/>
      <c r="D18" s="213"/>
      <c r="E18" s="26">
        <f>E19+E21</f>
        <v>0</v>
      </c>
      <c r="F18" s="26">
        <f>F19+F21</f>
        <v>4728900</v>
      </c>
      <c r="G18" s="117">
        <f t="shared" ref="G18" si="6">G19+G21</f>
        <v>1778000</v>
      </c>
      <c r="H18" s="107">
        <f t="shared" si="4"/>
        <v>0.37598595867960838</v>
      </c>
    </row>
    <row r="19" spans="1:8" x14ac:dyDescent="0.25">
      <c r="A19" s="60"/>
      <c r="B19" s="21" t="s">
        <v>34</v>
      </c>
      <c r="C19" s="217" t="s">
        <v>12</v>
      </c>
      <c r="D19" s="219"/>
      <c r="E19" s="26">
        <f>SUM(E20)</f>
        <v>0</v>
      </c>
      <c r="F19" s="26">
        <f>SUM(F20)</f>
        <v>3723543</v>
      </c>
      <c r="G19" s="117">
        <f t="shared" ref="G19" si="7">SUM(G20)</f>
        <v>1400000</v>
      </c>
      <c r="H19" s="107">
        <f t="shared" si="4"/>
        <v>0.37598598968777852</v>
      </c>
    </row>
    <row r="20" spans="1:8" x14ac:dyDescent="0.25">
      <c r="A20" s="60"/>
      <c r="B20" s="54"/>
      <c r="C20" s="23" t="s">
        <v>13</v>
      </c>
      <c r="D20" s="55" t="s">
        <v>14</v>
      </c>
      <c r="E20" s="26">
        <v>0</v>
      </c>
      <c r="F20" s="26">
        <v>3723543</v>
      </c>
      <c r="G20" s="117">
        <v>1400000</v>
      </c>
      <c r="H20" s="107">
        <f t="shared" si="4"/>
        <v>0.37598598968777852</v>
      </c>
    </row>
    <row r="21" spans="1:8" x14ac:dyDescent="0.25">
      <c r="A21" s="60"/>
      <c r="B21" s="21" t="s">
        <v>15</v>
      </c>
      <c r="C21" s="217" t="s">
        <v>16</v>
      </c>
      <c r="D21" s="219"/>
      <c r="E21" s="26">
        <f>SUM(E22)</f>
        <v>0</v>
      </c>
      <c r="F21" s="26">
        <f>SUM(F22)</f>
        <v>1005357</v>
      </c>
      <c r="G21" s="117">
        <f t="shared" ref="G21" si="8">SUM(G22)</f>
        <v>378000</v>
      </c>
      <c r="H21" s="107">
        <f t="shared" si="4"/>
        <v>0.37598584383457817</v>
      </c>
    </row>
    <row r="22" spans="1:8" x14ac:dyDescent="0.25">
      <c r="A22" s="60"/>
      <c r="B22" s="54"/>
      <c r="C22" s="23" t="s">
        <v>17</v>
      </c>
      <c r="D22" s="55" t="s">
        <v>33</v>
      </c>
      <c r="E22" s="26">
        <v>0</v>
      </c>
      <c r="F22" s="26">
        <v>1005357</v>
      </c>
      <c r="G22" s="117">
        <v>378000</v>
      </c>
      <c r="H22" s="107">
        <f t="shared" si="4"/>
        <v>0.37598584383457817</v>
      </c>
    </row>
    <row r="23" spans="1:8" x14ac:dyDescent="0.25">
      <c r="A23" s="62" t="s">
        <v>20</v>
      </c>
      <c r="B23" s="22" t="s">
        <v>21</v>
      </c>
      <c r="C23" s="22"/>
      <c r="D23" s="56"/>
      <c r="E23" s="34">
        <f>SUM(E24:E26)</f>
        <v>0</v>
      </c>
      <c r="F23" s="34">
        <f>SUM(F24:F26)</f>
        <v>232016691</v>
      </c>
      <c r="G23" s="118">
        <f t="shared" ref="G23" si="9">SUM(G24:G26)</f>
        <v>77434608</v>
      </c>
      <c r="H23" s="106">
        <f t="shared" si="4"/>
        <v>0.33374585106896471</v>
      </c>
    </row>
    <row r="24" spans="1:8" x14ac:dyDescent="0.25">
      <c r="A24" s="62"/>
      <c r="B24" s="21" t="s">
        <v>44</v>
      </c>
      <c r="C24" s="23" t="s">
        <v>45</v>
      </c>
      <c r="D24" s="55"/>
      <c r="E24" s="26">
        <v>0</v>
      </c>
      <c r="F24" s="26">
        <v>174206093</v>
      </c>
      <c r="G24" s="117">
        <v>60972132</v>
      </c>
      <c r="H24" s="107">
        <f t="shared" si="4"/>
        <v>0.34999999684281996</v>
      </c>
    </row>
    <row r="25" spans="1:8" x14ac:dyDescent="0.25">
      <c r="A25" s="62"/>
      <c r="B25" s="21" t="s">
        <v>35</v>
      </c>
      <c r="C25" s="23" t="s">
        <v>36</v>
      </c>
      <c r="D25" s="21"/>
      <c r="E25" s="26">
        <v>0</v>
      </c>
      <c r="F25" s="26">
        <v>8484215</v>
      </c>
      <c r="G25" s="117">
        <v>0</v>
      </c>
      <c r="H25" s="107">
        <f t="shared" si="4"/>
        <v>0</v>
      </c>
    </row>
    <row r="26" spans="1:8" x14ac:dyDescent="0.25">
      <c r="A26" s="62"/>
      <c r="B26" s="21" t="s">
        <v>22</v>
      </c>
      <c r="C26" s="23" t="s">
        <v>37</v>
      </c>
      <c r="D26" s="21"/>
      <c r="E26" s="26">
        <v>0</v>
      </c>
      <c r="F26" s="26">
        <f>47035645+2290738</f>
        <v>49326383</v>
      </c>
      <c r="G26" s="117">
        <v>16462476</v>
      </c>
      <c r="H26" s="107">
        <f t="shared" si="4"/>
        <v>0.33374585766809622</v>
      </c>
    </row>
    <row r="27" spans="1:8" ht="20.25" customHeight="1" x14ac:dyDescent="0.25">
      <c r="A27" s="62" t="s">
        <v>57</v>
      </c>
      <c r="B27" s="215" t="s">
        <v>59</v>
      </c>
      <c r="C27" s="215"/>
      <c r="D27" s="215"/>
      <c r="E27" s="34">
        <f>SUM(E28)</f>
        <v>0</v>
      </c>
      <c r="F27" s="34">
        <f>SUM(F28)</f>
        <v>14929975</v>
      </c>
      <c r="G27" s="118">
        <f t="shared" ref="G27" si="10">SUM(G28)</f>
        <v>14929975</v>
      </c>
      <c r="H27" s="106">
        <f t="shared" si="4"/>
        <v>1</v>
      </c>
    </row>
    <row r="28" spans="1:8" ht="46.5" customHeight="1" x14ac:dyDescent="0.25">
      <c r="A28" s="62"/>
      <c r="B28" s="69" t="s">
        <v>60</v>
      </c>
      <c r="C28" s="216" t="s">
        <v>61</v>
      </c>
      <c r="D28" s="216"/>
      <c r="E28" s="26">
        <v>0</v>
      </c>
      <c r="F28" s="115">
        <v>14929975</v>
      </c>
      <c r="G28" s="119">
        <v>14929975</v>
      </c>
      <c r="H28" s="116">
        <f t="shared" si="4"/>
        <v>1</v>
      </c>
    </row>
    <row r="29" spans="1:8" ht="15.75" customHeight="1" x14ac:dyDescent="0.25">
      <c r="A29" s="222" t="s">
        <v>27</v>
      </c>
      <c r="B29" s="223"/>
      <c r="C29" s="223"/>
      <c r="D29" s="224"/>
      <c r="E29" s="57">
        <f>E30+E35</f>
        <v>243646859</v>
      </c>
      <c r="F29" s="102">
        <f>F30+F35</f>
        <v>0</v>
      </c>
      <c r="G29" s="120">
        <f t="shared" ref="G29:H29" si="11">G30+G35</f>
        <v>0</v>
      </c>
      <c r="H29" s="108">
        <f t="shared" si="11"/>
        <v>0</v>
      </c>
    </row>
    <row r="30" spans="1:8" x14ac:dyDescent="0.25">
      <c r="A30" s="58" t="s">
        <v>4</v>
      </c>
      <c r="B30" s="212" t="s">
        <v>5</v>
      </c>
      <c r="C30" s="213"/>
      <c r="D30" s="214"/>
      <c r="E30" s="34">
        <f>E31+E33</f>
        <v>13738317</v>
      </c>
      <c r="F30" s="34">
        <f>F31+F33</f>
        <v>0</v>
      </c>
      <c r="G30" s="118">
        <f t="shared" ref="G30" si="12">G31+G33</f>
        <v>0</v>
      </c>
      <c r="H30" s="109">
        <v>0</v>
      </c>
    </row>
    <row r="31" spans="1:8" x14ac:dyDescent="0.25">
      <c r="A31" s="59"/>
      <c r="B31" s="21" t="s">
        <v>34</v>
      </c>
      <c r="C31" s="217" t="s">
        <v>12</v>
      </c>
      <c r="D31" s="218"/>
      <c r="E31" s="26">
        <f>E32</f>
        <v>10817573</v>
      </c>
      <c r="F31" s="26">
        <f>F32</f>
        <v>0</v>
      </c>
      <c r="G31" s="117">
        <v>0</v>
      </c>
      <c r="H31" s="110">
        <v>0</v>
      </c>
    </row>
    <row r="32" spans="1:8" x14ac:dyDescent="0.25">
      <c r="A32" s="59"/>
      <c r="B32" s="21"/>
      <c r="C32" s="23" t="s">
        <v>13</v>
      </c>
      <c r="D32" s="21" t="s">
        <v>14</v>
      </c>
      <c r="E32" s="26">
        <v>10817573</v>
      </c>
      <c r="F32" s="26">
        <v>0</v>
      </c>
      <c r="G32" s="117">
        <v>0</v>
      </c>
      <c r="H32" s="110">
        <v>0</v>
      </c>
    </row>
    <row r="33" spans="1:8" x14ac:dyDescent="0.25">
      <c r="A33" s="59"/>
      <c r="B33" s="21" t="s">
        <v>15</v>
      </c>
      <c r="C33" s="217" t="s">
        <v>16</v>
      </c>
      <c r="D33" s="218"/>
      <c r="E33" s="26">
        <f>E34</f>
        <v>2920744</v>
      </c>
      <c r="F33" s="26">
        <f>F34</f>
        <v>0</v>
      </c>
      <c r="G33" s="117">
        <f t="shared" ref="G33" si="13">G34</f>
        <v>0</v>
      </c>
      <c r="H33" s="110">
        <v>0</v>
      </c>
    </row>
    <row r="34" spans="1:8" x14ac:dyDescent="0.25">
      <c r="A34" s="59"/>
      <c r="B34" s="21"/>
      <c r="C34" s="23" t="s">
        <v>17</v>
      </c>
      <c r="D34" s="21" t="s">
        <v>33</v>
      </c>
      <c r="E34" s="26">
        <v>2920744</v>
      </c>
      <c r="F34" s="26">
        <v>0</v>
      </c>
      <c r="G34" s="117">
        <v>0</v>
      </c>
      <c r="H34" s="110">
        <v>0</v>
      </c>
    </row>
    <row r="35" spans="1:8" x14ac:dyDescent="0.25">
      <c r="A35" s="62" t="s">
        <v>20</v>
      </c>
      <c r="B35" s="22" t="s">
        <v>21</v>
      </c>
      <c r="C35" s="22"/>
      <c r="D35" s="22"/>
      <c r="E35" s="28">
        <f>SUM(E36:E38)</f>
        <v>229908542</v>
      </c>
      <c r="F35" s="28">
        <f>SUM(F36:F38)</f>
        <v>0</v>
      </c>
      <c r="G35" s="121">
        <f t="shared" ref="G35:H35" si="14">SUM(G36:G38)</f>
        <v>0</v>
      </c>
      <c r="H35" s="111">
        <f t="shared" si="14"/>
        <v>0</v>
      </c>
    </row>
    <row r="36" spans="1:8" x14ac:dyDescent="0.25">
      <c r="A36" s="62"/>
      <c r="B36" s="21" t="s">
        <v>44</v>
      </c>
      <c r="C36" s="23" t="s">
        <v>45</v>
      </c>
      <c r="D36" s="21"/>
      <c r="E36" s="29">
        <v>181157402</v>
      </c>
      <c r="F36" s="29">
        <v>0</v>
      </c>
      <c r="G36" s="122">
        <v>0</v>
      </c>
      <c r="H36" s="112">
        <v>0</v>
      </c>
    </row>
    <row r="37" spans="1:8" x14ac:dyDescent="0.25">
      <c r="A37" s="62"/>
      <c r="B37" s="21" t="s">
        <v>35</v>
      </c>
      <c r="C37" s="23" t="s">
        <v>36</v>
      </c>
      <c r="D37" s="21"/>
      <c r="E37" s="29">
        <v>8484215</v>
      </c>
      <c r="F37" s="29">
        <v>0</v>
      </c>
      <c r="G37" s="122">
        <v>0</v>
      </c>
      <c r="H37" s="112">
        <v>0</v>
      </c>
    </row>
    <row r="38" spans="1:8" x14ac:dyDescent="0.25">
      <c r="A38" s="62"/>
      <c r="B38" s="21" t="s">
        <v>22</v>
      </c>
      <c r="C38" s="23" t="s">
        <v>37</v>
      </c>
      <c r="D38" s="21"/>
      <c r="E38" s="29">
        <v>40266925</v>
      </c>
      <c r="F38" s="29">
        <v>0</v>
      </c>
      <c r="G38" s="122">
        <v>0</v>
      </c>
      <c r="H38" s="112">
        <v>0</v>
      </c>
    </row>
    <row r="39" spans="1:8" x14ac:dyDescent="0.25">
      <c r="A39" s="63" t="s">
        <v>18</v>
      </c>
      <c r="B39" s="31"/>
      <c r="C39" s="31"/>
      <c r="D39" s="31"/>
      <c r="E39" s="32">
        <f>E7+E29</f>
        <v>244033553</v>
      </c>
      <c r="F39" s="32">
        <f>F7+F29+F13</f>
        <v>258963528</v>
      </c>
      <c r="G39" s="123">
        <f t="shared" ref="G39" si="15">G7+G29+G13</f>
        <v>96344083</v>
      </c>
      <c r="H39" s="105">
        <f>G39/F39</f>
        <v>0.37203726618985511</v>
      </c>
    </row>
    <row r="40" spans="1:8" x14ac:dyDescent="0.25">
      <c r="A40" s="58"/>
      <c r="B40" s="20"/>
      <c r="C40" s="20"/>
      <c r="D40" s="20"/>
      <c r="E40" s="33"/>
      <c r="F40" s="33"/>
      <c r="G40" s="124"/>
      <c r="H40" s="113"/>
    </row>
    <row r="41" spans="1:8" x14ac:dyDescent="0.25">
      <c r="A41" s="58" t="s">
        <v>49</v>
      </c>
      <c r="B41" s="212" t="s">
        <v>50</v>
      </c>
      <c r="C41" s="213"/>
      <c r="D41" s="214"/>
      <c r="E41" s="33">
        <f>E14</f>
        <v>0</v>
      </c>
      <c r="F41" s="33">
        <f>F14</f>
        <v>6107317</v>
      </c>
      <c r="G41" s="124">
        <f t="shared" ref="G41" si="16">G14</f>
        <v>1832195</v>
      </c>
      <c r="H41" s="106">
        <f t="shared" ref="H41:H45" si="17">G41/F41</f>
        <v>0.2999999836261979</v>
      </c>
    </row>
    <row r="42" spans="1:8" x14ac:dyDescent="0.25">
      <c r="A42" s="58" t="s">
        <v>53</v>
      </c>
      <c r="B42" s="212" t="s">
        <v>55</v>
      </c>
      <c r="C42" s="213"/>
      <c r="D42" s="214"/>
      <c r="E42" s="33">
        <f>E16</f>
        <v>0</v>
      </c>
      <c r="F42" s="33">
        <f>F16</f>
        <v>793951</v>
      </c>
      <c r="G42" s="124">
        <f t="shared" ref="G42" si="18">G16</f>
        <v>214367</v>
      </c>
      <c r="H42" s="106">
        <f t="shared" si="17"/>
        <v>0.27000028969042172</v>
      </c>
    </row>
    <row r="43" spans="1:8" x14ac:dyDescent="0.25">
      <c r="A43" s="62" t="s">
        <v>4</v>
      </c>
      <c r="B43" s="22" t="s">
        <v>5</v>
      </c>
      <c r="C43" s="22"/>
      <c r="D43" s="22"/>
      <c r="E43" s="33">
        <f>E8+E18+E30</f>
        <v>14125011</v>
      </c>
      <c r="F43" s="33">
        <f>F8+F18+F30</f>
        <v>5115594</v>
      </c>
      <c r="G43" s="124">
        <f t="shared" ref="G43" si="19">G8+G18+G30</f>
        <v>1932938</v>
      </c>
      <c r="H43" s="106">
        <f t="shared" si="17"/>
        <v>0.37785211257969259</v>
      </c>
    </row>
    <row r="44" spans="1:8" x14ac:dyDescent="0.25">
      <c r="A44" s="62" t="s">
        <v>20</v>
      </c>
      <c r="B44" s="212" t="s">
        <v>21</v>
      </c>
      <c r="C44" s="213"/>
      <c r="D44" s="214"/>
      <c r="E44" s="33">
        <f>E23+E35</f>
        <v>229908542</v>
      </c>
      <c r="F44" s="33">
        <f>F23+F35</f>
        <v>232016691</v>
      </c>
      <c r="G44" s="124">
        <f t="shared" ref="G44" si="20">G23+G35</f>
        <v>77434608</v>
      </c>
      <c r="H44" s="106">
        <f t="shared" si="17"/>
        <v>0.33374585106896471</v>
      </c>
    </row>
    <row r="45" spans="1:8" x14ac:dyDescent="0.25">
      <c r="A45" s="62" t="s">
        <v>57</v>
      </c>
      <c r="B45" s="212" t="s">
        <v>62</v>
      </c>
      <c r="C45" s="213"/>
      <c r="D45" s="214"/>
      <c r="E45" s="68">
        <f>E27</f>
        <v>0</v>
      </c>
      <c r="F45" s="103">
        <f>F27</f>
        <v>14929975</v>
      </c>
      <c r="G45" s="125">
        <f t="shared" ref="G45" si="21">G27</f>
        <v>14929975</v>
      </c>
      <c r="H45" s="106">
        <f t="shared" si="17"/>
        <v>1</v>
      </c>
    </row>
    <row r="46" spans="1:8" ht="16.5" thickBot="1" x14ac:dyDescent="0.3">
      <c r="A46" s="64" t="s">
        <v>19</v>
      </c>
      <c r="B46" s="65"/>
      <c r="C46" s="65"/>
      <c r="D46" s="65"/>
      <c r="E46" s="66">
        <f>SUM(E41:E44)</f>
        <v>244033553</v>
      </c>
      <c r="F46" s="104">
        <f>SUM(F41:F45)</f>
        <v>258963528</v>
      </c>
      <c r="G46" s="126">
        <f t="shared" ref="G46" si="22">SUM(G41:G45)</f>
        <v>96344083</v>
      </c>
      <c r="H46" s="114">
        <f>G46/F46</f>
        <v>0.37203726618985511</v>
      </c>
    </row>
    <row r="47" spans="1:8" x14ac:dyDescent="0.25">
      <c r="A47" s="10"/>
      <c r="B47" s="12"/>
      <c r="C47" s="13"/>
      <c r="D47" s="15"/>
    </row>
  </sheetData>
  <mergeCells count="28">
    <mergeCell ref="C19:D19"/>
    <mergeCell ref="C33:D33"/>
    <mergeCell ref="C21:D21"/>
    <mergeCell ref="B41:D41"/>
    <mergeCell ref="F5:F6"/>
    <mergeCell ref="A29:D29"/>
    <mergeCell ref="A5:D6"/>
    <mergeCell ref="A7:D7"/>
    <mergeCell ref="E5:E6"/>
    <mergeCell ref="A13:D13"/>
    <mergeCell ref="B14:D14"/>
    <mergeCell ref="B16:D16"/>
    <mergeCell ref="C15:D15"/>
    <mergeCell ref="C17:D17"/>
    <mergeCell ref="B18:D18"/>
    <mergeCell ref="B42:D42"/>
    <mergeCell ref="B27:D27"/>
    <mergeCell ref="C28:D28"/>
    <mergeCell ref="B45:D45"/>
    <mergeCell ref="B44:D44"/>
    <mergeCell ref="B30:D30"/>
    <mergeCell ref="C31:D31"/>
    <mergeCell ref="G1:H1"/>
    <mergeCell ref="G5:G6"/>
    <mergeCell ref="H5:H6"/>
    <mergeCell ref="C11:D11"/>
    <mergeCell ref="A2:H2"/>
    <mergeCell ref="A3:H3"/>
  </mergeCells>
  <phoneticPr fontId="12" type="noConversion"/>
  <printOptions headings="1"/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FEAC-C21D-4D97-A1E8-DA0EB104AFDF}">
  <dimension ref="A1:H65"/>
  <sheetViews>
    <sheetView workbookViewId="0">
      <selection activeCell="D1" sqref="D1"/>
    </sheetView>
  </sheetViews>
  <sheetFormatPr defaultRowHeight="15.75" x14ac:dyDescent="0.25"/>
  <cols>
    <col min="2" max="2" width="31.875" customWidth="1"/>
    <col min="3" max="3" width="14.625" customWidth="1"/>
    <col min="4" max="4" width="15" customWidth="1"/>
  </cols>
  <sheetData>
    <row r="1" spans="1:8" x14ac:dyDescent="0.25">
      <c r="D1" s="182" t="s">
        <v>206</v>
      </c>
    </row>
    <row r="2" spans="1:8" ht="51.75" customHeight="1" x14ac:dyDescent="0.25">
      <c r="A2" s="211" t="s">
        <v>32</v>
      </c>
      <c r="B2" s="211"/>
      <c r="C2" s="211"/>
      <c r="D2" s="211"/>
      <c r="E2" s="136"/>
      <c r="F2" s="136"/>
      <c r="G2" s="136"/>
      <c r="H2" s="136"/>
    </row>
    <row r="4" spans="1:8" x14ac:dyDescent="0.25">
      <c r="A4" s="234" t="s">
        <v>178</v>
      </c>
      <c r="B4" s="234"/>
      <c r="C4" s="234"/>
      <c r="D4" s="234"/>
    </row>
    <row r="5" spans="1:8" ht="16.5" thickBot="1" x14ac:dyDescent="0.3">
      <c r="A5" s="137"/>
      <c r="B5" s="137"/>
      <c r="C5" s="137"/>
      <c r="D5" s="137"/>
    </row>
    <row r="6" spans="1:8" x14ac:dyDescent="0.25">
      <c r="A6" s="148" t="s">
        <v>73</v>
      </c>
      <c r="B6" s="138" t="s">
        <v>0</v>
      </c>
      <c r="C6" s="149" t="s">
        <v>179</v>
      </c>
      <c r="D6" s="150" t="s">
        <v>180</v>
      </c>
    </row>
    <row r="7" spans="1:8" x14ac:dyDescent="0.25">
      <c r="A7" s="139" t="s">
        <v>74</v>
      </c>
      <c r="B7" s="142" t="s">
        <v>75</v>
      </c>
      <c r="C7" s="140">
        <v>0</v>
      </c>
      <c r="D7" s="151">
        <v>0</v>
      </c>
    </row>
    <row r="8" spans="1:8" x14ac:dyDescent="0.25">
      <c r="A8" s="139" t="s">
        <v>76</v>
      </c>
      <c r="B8" s="143" t="s">
        <v>77</v>
      </c>
      <c r="C8" s="152">
        <v>0</v>
      </c>
      <c r="D8" s="153">
        <v>0</v>
      </c>
    </row>
    <row r="9" spans="1:8" x14ac:dyDescent="0.25">
      <c r="A9" s="139" t="s">
        <v>78</v>
      </c>
      <c r="B9" s="142" t="s">
        <v>79</v>
      </c>
      <c r="C9" s="152">
        <v>0</v>
      </c>
      <c r="D9" s="153">
        <v>0</v>
      </c>
    </row>
    <row r="10" spans="1:8" ht="31.5" x14ac:dyDescent="0.25">
      <c r="A10" s="139" t="s">
        <v>80</v>
      </c>
      <c r="B10" s="142" t="s">
        <v>81</v>
      </c>
      <c r="C10" s="152">
        <v>0</v>
      </c>
      <c r="D10" s="153">
        <v>0</v>
      </c>
    </row>
    <row r="11" spans="1:8" x14ac:dyDescent="0.25">
      <c r="A11" s="139" t="s">
        <v>82</v>
      </c>
      <c r="B11" s="142" t="s">
        <v>83</v>
      </c>
      <c r="C11" s="152">
        <v>0</v>
      </c>
      <c r="D11" s="153">
        <v>0</v>
      </c>
    </row>
    <row r="12" spans="1:8" x14ac:dyDescent="0.25">
      <c r="A12" s="139" t="s">
        <v>84</v>
      </c>
      <c r="B12" s="143" t="s">
        <v>85</v>
      </c>
      <c r="C12" s="152">
        <v>0</v>
      </c>
      <c r="D12" s="153">
        <v>0</v>
      </c>
    </row>
    <row r="13" spans="1:8" x14ac:dyDescent="0.25">
      <c r="A13" s="139" t="s">
        <v>86</v>
      </c>
      <c r="B13" s="143" t="s">
        <v>87</v>
      </c>
      <c r="C13" s="152">
        <v>0</v>
      </c>
      <c r="D13" s="153">
        <v>0</v>
      </c>
    </row>
    <row r="14" spans="1:8" x14ac:dyDescent="0.25">
      <c r="A14" s="139" t="s">
        <v>88</v>
      </c>
      <c r="B14" s="142" t="s">
        <v>89</v>
      </c>
      <c r="C14" s="152">
        <v>0</v>
      </c>
      <c r="D14" s="153">
        <v>0</v>
      </c>
    </row>
    <row r="15" spans="1:8" ht="31.5" x14ac:dyDescent="0.25">
      <c r="A15" s="139" t="s">
        <v>90</v>
      </c>
      <c r="B15" s="142" t="s">
        <v>91</v>
      </c>
      <c r="C15" s="152">
        <v>0</v>
      </c>
      <c r="D15" s="153">
        <v>0</v>
      </c>
    </row>
    <row r="16" spans="1:8" x14ac:dyDescent="0.25">
      <c r="A16" s="139" t="s">
        <v>92</v>
      </c>
      <c r="B16" s="142" t="s">
        <v>83</v>
      </c>
      <c r="C16" s="152">
        <v>0</v>
      </c>
      <c r="D16" s="153">
        <v>0</v>
      </c>
    </row>
    <row r="17" spans="1:4" x14ac:dyDescent="0.25">
      <c r="A17" s="139" t="s">
        <v>93</v>
      </c>
      <c r="B17" s="143" t="s">
        <v>85</v>
      </c>
      <c r="C17" s="152">
        <v>0</v>
      </c>
      <c r="D17" s="153">
        <v>0</v>
      </c>
    </row>
    <row r="18" spans="1:4" x14ac:dyDescent="0.25">
      <c r="A18" s="139" t="s">
        <v>94</v>
      </c>
      <c r="B18" s="143" t="s">
        <v>87</v>
      </c>
      <c r="C18" s="152">
        <v>0</v>
      </c>
      <c r="D18" s="153">
        <v>0</v>
      </c>
    </row>
    <row r="19" spans="1:4" x14ac:dyDescent="0.25">
      <c r="A19" s="139" t="s">
        <v>95</v>
      </c>
      <c r="B19" s="142" t="s">
        <v>89</v>
      </c>
      <c r="C19" s="152">
        <v>0</v>
      </c>
      <c r="D19" s="153">
        <v>0</v>
      </c>
    </row>
    <row r="20" spans="1:4" x14ac:dyDescent="0.25">
      <c r="A20" s="139" t="s">
        <v>96</v>
      </c>
      <c r="B20" s="142" t="s">
        <v>97</v>
      </c>
      <c r="C20" s="140">
        <v>0</v>
      </c>
      <c r="D20" s="141">
        <v>0</v>
      </c>
    </row>
    <row r="21" spans="1:4" x14ac:dyDescent="0.25">
      <c r="A21" s="139" t="s">
        <v>98</v>
      </c>
      <c r="B21" s="142" t="s">
        <v>89</v>
      </c>
      <c r="C21" s="152">
        <v>0</v>
      </c>
      <c r="D21" s="154">
        <v>0</v>
      </c>
    </row>
    <row r="22" spans="1:4" x14ac:dyDescent="0.25">
      <c r="A22" s="139" t="s">
        <v>99</v>
      </c>
      <c r="B22" s="142" t="s">
        <v>100</v>
      </c>
      <c r="C22" s="152">
        <v>0</v>
      </c>
      <c r="D22" s="154">
        <v>0</v>
      </c>
    </row>
    <row r="23" spans="1:4" x14ac:dyDescent="0.25">
      <c r="A23" s="139" t="s">
        <v>101</v>
      </c>
      <c r="B23" s="142" t="s">
        <v>21</v>
      </c>
      <c r="C23" s="159">
        <v>5400000</v>
      </c>
      <c r="D23" s="158">
        <v>66372132</v>
      </c>
    </row>
    <row r="24" spans="1:4" x14ac:dyDescent="0.25">
      <c r="A24" s="139" t="s">
        <v>102</v>
      </c>
      <c r="B24" s="142" t="s">
        <v>103</v>
      </c>
      <c r="C24" s="152">
        <v>0</v>
      </c>
      <c r="D24" s="154">
        <v>0</v>
      </c>
    </row>
    <row r="25" spans="1:4" x14ac:dyDescent="0.25">
      <c r="A25" s="139" t="s">
        <v>104</v>
      </c>
      <c r="B25" s="142" t="s">
        <v>105</v>
      </c>
      <c r="C25" s="140">
        <v>0</v>
      </c>
      <c r="D25" s="141">
        <v>0</v>
      </c>
    </row>
    <row r="26" spans="1:4" x14ac:dyDescent="0.25">
      <c r="A26" s="139" t="s">
        <v>106</v>
      </c>
      <c r="B26" s="143" t="s">
        <v>107</v>
      </c>
      <c r="C26" s="152">
        <v>0</v>
      </c>
      <c r="D26" s="154">
        <v>0</v>
      </c>
    </row>
    <row r="27" spans="1:4" x14ac:dyDescent="0.25">
      <c r="A27" s="139" t="s">
        <v>108</v>
      </c>
      <c r="B27" s="142" t="s">
        <v>83</v>
      </c>
      <c r="C27" s="140">
        <v>0</v>
      </c>
      <c r="D27" s="141">
        <v>0</v>
      </c>
    </row>
    <row r="28" spans="1:4" x14ac:dyDescent="0.25">
      <c r="A28" s="139" t="s">
        <v>109</v>
      </c>
      <c r="B28" s="143" t="s">
        <v>85</v>
      </c>
      <c r="C28" s="152">
        <v>0</v>
      </c>
      <c r="D28" s="154">
        <v>0</v>
      </c>
    </row>
    <row r="29" spans="1:4" x14ac:dyDescent="0.25">
      <c r="A29" s="139" t="s">
        <v>110</v>
      </c>
      <c r="B29" s="143" t="s">
        <v>87</v>
      </c>
      <c r="C29" s="152">
        <v>0</v>
      </c>
      <c r="D29" s="154">
        <v>0</v>
      </c>
    </row>
    <row r="30" spans="1:4" x14ac:dyDescent="0.25">
      <c r="A30" s="139" t="s">
        <v>111</v>
      </c>
      <c r="B30" s="142" t="s">
        <v>89</v>
      </c>
      <c r="C30" s="152">
        <v>0</v>
      </c>
      <c r="D30" s="154">
        <v>0</v>
      </c>
    </row>
    <row r="31" spans="1:4" ht="31.5" x14ac:dyDescent="0.25">
      <c r="A31" s="139" t="s">
        <v>112</v>
      </c>
      <c r="B31" s="143" t="s">
        <v>113</v>
      </c>
      <c r="C31" s="152">
        <v>0</v>
      </c>
      <c r="D31" s="154">
        <v>0</v>
      </c>
    </row>
    <row r="32" spans="1:4" ht="31.5" x14ac:dyDescent="0.25">
      <c r="A32" s="139" t="s">
        <v>114</v>
      </c>
      <c r="B32" s="143" t="s">
        <v>115</v>
      </c>
      <c r="C32" s="152">
        <v>0</v>
      </c>
      <c r="D32" s="154">
        <v>0</v>
      </c>
    </row>
    <row r="33" spans="1:4" ht="31.5" x14ac:dyDescent="0.25">
      <c r="A33" s="139" t="s">
        <v>116</v>
      </c>
      <c r="B33" s="142" t="s">
        <v>117</v>
      </c>
      <c r="C33" s="140">
        <v>0</v>
      </c>
      <c r="D33" s="141">
        <v>0</v>
      </c>
    </row>
    <row r="34" spans="1:4" x14ac:dyDescent="0.25">
      <c r="A34" s="139" t="s">
        <v>118</v>
      </c>
      <c r="B34" s="142" t="s">
        <v>83</v>
      </c>
      <c r="C34" s="152">
        <v>0</v>
      </c>
      <c r="D34" s="154">
        <v>0</v>
      </c>
    </row>
    <row r="35" spans="1:4" x14ac:dyDescent="0.25">
      <c r="A35" s="139" t="s">
        <v>119</v>
      </c>
      <c r="B35" s="143" t="s">
        <v>85</v>
      </c>
      <c r="C35" s="152">
        <v>0</v>
      </c>
      <c r="D35" s="154">
        <v>0</v>
      </c>
    </row>
    <row r="36" spans="1:4" x14ac:dyDescent="0.25">
      <c r="A36" s="139" t="s">
        <v>120</v>
      </c>
      <c r="B36" s="143" t="s">
        <v>87</v>
      </c>
      <c r="C36" s="152">
        <v>0</v>
      </c>
      <c r="D36" s="154">
        <v>0</v>
      </c>
    </row>
    <row r="37" spans="1:4" x14ac:dyDescent="0.25">
      <c r="A37" s="139" t="s">
        <v>121</v>
      </c>
      <c r="B37" s="142" t="s">
        <v>89</v>
      </c>
      <c r="C37" s="152">
        <v>0</v>
      </c>
      <c r="D37" s="154">
        <v>0</v>
      </c>
    </row>
    <row r="38" spans="1:4" ht="47.25" x14ac:dyDescent="0.25">
      <c r="A38" s="139" t="s">
        <v>122</v>
      </c>
      <c r="B38" s="142" t="s">
        <v>123</v>
      </c>
      <c r="C38" s="155">
        <v>0</v>
      </c>
      <c r="D38" s="144">
        <v>0</v>
      </c>
    </row>
    <row r="39" spans="1:4" x14ac:dyDescent="0.25">
      <c r="A39" s="139" t="s">
        <v>124</v>
      </c>
      <c r="B39" s="143" t="s">
        <v>125</v>
      </c>
      <c r="C39" s="152">
        <v>0</v>
      </c>
      <c r="D39" s="154">
        <v>0</v>
      </c>
    </row>
    <row r="40" spans="1:4" x14ac:dyDescent="0.25">
      <c r="A40" s="139" t="s">
        <v>126</v>
      </c>
      <c r="B40" s="143" t="s">
        <v>127</v>
      </c>
      <c r="C40" s="152">
        <v>0</v>
      </c>
      <c r="D40" s="154">
        <v>0</v>
      </c>
    </row>
    <row r="41" spans="1:4" ht="31.5" x14ac:dyDescent="0.25">
      <c r="A41" s="139" t="s">
        <v>128</v>
      </c>
      <c r="B41" s="142" t="s">
        <v>129</v>
      </c>
      <c r="C41" s="152">
        <v>0</v>
      </c>
      <c r="D41" s="144">
        <v>0</v>
      </c>
    </row>
    <row r="42" spans="1:4" x14ac:dyDescent="0.25">
      <c r="A42" s="139" t="s">
        <v>130</v>
      </c>
      <c r="B42" s="142" t="s">
        <v>131</v>
      </c>
      <c r="C42" s="161">
        <v>10304985</v>
      </c>
      <c r="D42" s="160">
        <v>154522229</v>
      </c>
    </row>
    <row r="43" spans="1:4" ht="31.5" x14ac:dyDescent="0.25">
      <c r="A43" s="139" t="s">
        <v>132</v>
      </c>
      <c r="B43" s="143" t="s">
        <v>133</v>
      </c>
      <c r="C43" s="152">
        <v>0</v>
      </c>
      <c r="D43" s="154">
        <v>0</v>
      </c>
    </row>
    <row r="44" spans="1:4" ht="31.5" x14ac:dyDescent="0.25">
      <c r="A44" s="139" t="s">
        <v>134</v>
      </c>
      <c r="B44" s="143" t="s">
        <v>135</v>
      </c>
      <c r="C44" s="152">
        <v>0</v>
      </c>
      <c r="D44" s="154">
        <v>0</v>
      </c>
    </row>
    <row r="45" spans="1:4" ht="31.5" x14ac:dyDescent="0.25">
      <c r="A45" s="139" t="s">
        <v>136</v>
      </c>
      <c r="B45" s="143" t="s">
        <v>137</v>
      </c>
      <c r="C45" s="152">
        <v>0</v>
      </c>
      <c r="D45" s="158">
        <v>8710305</v>
      </c>
    </row>
    <row r="46" spans="1:4" x14ac:dyDescent="0.25">
      <c r="A46" s="139" t="s">
        <v>138</v>
      </c>
      <c r="B46" s="142" t="s">
        <v>139</v>
      </c>
      <c r="C46" s="152">
        <v>0</v>
      </c>
      <c r="D46" s="144">
        <v>8710305</v>
      </c>
    </row>
    <row r="47" spans="1:4" ht="31.5" x14ac:dyDescent="0.25">
      <c r="A47" s="139" t="s">
        <v>140</v>
      </c>
      <c r="B47" s="142" t="s">
        <v>141</v>
      </c>
      <c r="C47" s="152">
        <v>0</v>
      </c>
      <c r="D47" s="154">
        <v>0</v>
      </c>
    </row>
    <row r="48" spans="1:4" ht="31.5" x14ac:dyDescent="0.25">
      <c r="A48" s="139" t="s">
        <v>142</v>
      </c>
      <c r="B48" s="142" t="s">
        <v>143</v>
      </c>
      <c r="C48" s="152">
        <v>0</v>
      </c>
      <c r="D48" s="154">
        <v>0</v>
      </c>
    </row>
    <row r="49" spans="1:4" x14ac:dyDescent="0.25">
      <c r="A49" s="139" t="s">
        <v>144</v>
      </c>
      <c r="B49" s="142" t="s">
        <v>145</v>
      </c>
      <c r="C49" s="155">
        <v>15704985</v>
      </c>
      <c r="D49" s="163">
        <v>229604666</v>
      </c>
    </row>
    <row r="50" spans="1:4" x14ac:dyDescent="0.25">
      <c r="A50" s="139" t="s">
        <v>146</v>
      </c>
      <c r="B50" s="143" t="s">
        <v>147</v>
      </c>
      <c r="C50" s="152">
        <v>0</v>
      </c>
      <c r="D50" s="145">
        <v>0</v>
      </c>
    </row>
    <row r="51" spans="1:4" x14ac:dyDescent="0.25">
      <c r="A51" s="139" t="s">
        <v>148</v>
      </c>
      <c r="B51" s="143" t="s">
        <v>149</v>
      </c>
      <c r="C51" s="152">
        <v>0</v>
      </c>
      <c r="D51" s="145">
        <v>0</v>
      </c>
    </row>
    <row r="52" spans="1:4" ht="31.5" x14ac:dyDescent="0.25">
      <c r="A52" s="139" t="s">
        <v>150</v>
      </c>
      <c r="B52" s="143" t="s">
        <v>151</v>
      </c>
      <c r="C52" s="156">
        <v>0</v>
      </c>
      <c r="D52" s="164">
        <v>0</v>
      </c>
    </row>
    <row r="53" spans="1:4" x14ac:dyDescent="0.25">
      <c r="A53" s="139" t="s">
        <v>152</v>
      </c>
      <c r="B53" s="143" t="s">
        <v>153</v>
      </c>
      <c r="C53" s="156">
        <v>171138</v>
      </c>
      <c r="D53" s="164">
        <v>13704985</v>
      </c>
    </row>
    <row r="54" spans="1:4" x14ac:dyDescent="0.25">
      <c r="A54" s="139" t="s">
        <v>154</v>
      </c>
      <c r="B54" s="143" t="s">
        <v>155</v>
      </c>
      <c r="C54" s="156">
        <v>13533847</v>
      </c>
      <c r="D54" s="164">
        <v>215899681</v>
      </c>
    </row>
    <row r="55" spans="1:4" x14ac:dyDescent="0.25">
      <c r="A55" s="139" t="s">
        <v>156</v>
      </c>
      <c r="B55" s="142" t="s">
        <v>157</v>
      </c>
      <c r="C55" s="155">
        <v>13704985</v>
      </c>
      <c r="D55" s="163">
        <v>229604666</v>
      </c>
    </row>
    <row r="56" spans="1:4" ht="31.5" x14ac:dyDescent="0.25">
      <c r="A56" s="139" t="s">
        <v>158</v>
      </c>
      <c r="B56" s="143" t="s">
        <v>159</v>
      </c>
      <c r="C56" s="152">
        <v>0</v>
      </c>
      <c r="D56" s="144">
        <v>0</v>
      </c>
    </row>
    <row r="57" spans="1:4" ht="31.5" x14ac:dyDescent="0.25">
      <c r="A57" s="139" t="s">
        <v>160</v>
      </c>
      <c r="B57" s="143" t="s">
        <v>161</v>
      </c>
      <c r="C57" s="152">
        <v>0</v>
      </c>
      <c r="D57" s="144">
        <v>0</v>
      </c>
    </row>
    <row r="58" spans="1:4" ht="31.5" x14ac:dyDescent="0.25">
      <c r="A58" s="139" t="s">
        <v>162</v>
      </c>
      <c r="B58" s="143" t="s">
        <v>163</v>
      </c>
      <c r="C58" s="159">
        <v>2000000</v>
      </c>
      <c r="D58" s="144">
        <v>0</v>
      </c>
    </row>
    <row r="59" spans="1:4" x14ac:dyDescent="0.25">
      <c r="A59" s="139" t="s">
        <v>164</v>
      </c>
      <c r="B59" s="142" t="s">
        <v>165</v>
      </c>
      <c r="C59" s="162">
        <v>2000000</v>
      </c>
      <c r="D59" s="144">
        <v>0</v>
      </c>
    </row>
    <row r="60" spans="1:4" ht="31.5" x14ac:dyDescent="0.25">
      <c r="A60" s="139" t="s">
        <v>166</v>
      </c>
      <c r="B60" s="142" t="s">
        <v>167</v>
      </c>
      <c r="C60" s="152">
        <v>0</v>
      </c>
      <c r="D60" s="154">
        <v>0</v>
      </c>
    </row>
    <row r="61" spans="1:4" ht="31.5" x14ac:dyDescent="0.25">
      <c r="A61" s="139" t="s">
        <v>168</v>
      </c>
      <c r="B61" s="143" t="s">
        <v>169</v>
      </c>
      <c r="C61" s="152">
        <v>0</v>
      </c>
      <c r="D61" s="154">
        <v>0</v>
      </c>
    </row>
    <row r="62" spans="1:4" ht="31.5" x14ac:dyDescent="0.25">
      <c r="A62" s="139" t="s">
        <v>170</v>
      </c>
      <c r="B62" s="143" t="s">
        <v>171</v>
      </c>
      <c r="C62" s="152">
        <v>0</v>
      </c>
      <c r="D62" s="154">
        <v>0</v>
      </c>
    </row>
    <row r="63" spans="1:4" ht="31.5" x14ac:dyDescent="0.25">
      <c r="A63" s="139" t="s">
        <v>172</v>
      </c>
      <c r="B63" s="143" t="s">
        <v>173</v>
      </c>
      <c r="C63" s="152">
        <v>0</v>
      </c>
      <c r="D63" s="154">
        <v>0</v>
      </c>
    </row>
    <row r="64" spans="1:4" ht="31.5" x14ac:dyDescent="0.25">
      <c r="A64" s="139" t="s">
        <v>174</v>
      </c>
      <c r="B64" s="142" t="s">
        <v>175</v>
      </c>
      <c r="C64" s="144">
        <v>0</v>
      </c>
      <c r="D64" s="144">
        <v>0</v>
      </c>
    </row>
    <row r="65" spans="1:4" ht="16.5" thickBot="1" x14ac:dyDescent="0.3">
      <c r="A65" s="146" t="s">
        <v>176</v>
      </c>
      <c r="B65" s="147" t="s">
        <v>177</v>
      </c>
      <c r="C65" s="166">
        <v>15704985</v>
      </c>
      <c r="D65" s="165">
        <v>229604666</v>
      </c>
    </row>
  </sheetData>
  <mergeCells count="2">
    <mergeCell ref="A4:D4"/>
    <mergeCell ref="A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35F5-7F1C-4E8A-AAC4-5A96E82D7B3D}">
  <dimension ref="A1:D14"/>
  <sheetViews>
    <sheetView workbookViewId="0">
      <selection activeCell="C1" sqref="C1"/>
    </sheetView>
  </sheetViews>
  <sheetFormatPr defaultRowHeight="15.75" x14ac:dyDescent="0.25"/>
  <cols>
    <col min="1" max="1" width="7.875" bestFit="1" customWidth="1"/>
    <col min="2" max="2" width="31.125" customWidth="1"/>
    <col min="3" max="3" width="12.875" customWidth="1"/>
  </cols>
  <sheetData>
    <row r="1" spans="1:4" x14ac:dyDescent="0.25">
      <c r="C1" s="182" t="s">
        <v>205</v>
      </c>
    </row>
    <row r="2" spans="1:4" ht="43.5" customHeight="1" x14ac:dyDescent="0.25">
      <c r="A2" s="211" t="s">
        <v>32</v>
      </c>
      <c r="B2" s="211"/>
      <c r="C2" s="211"/>
      <c r="D2" s="136"/>
    </row>
    <row r="4" spans="1:4" ht="15.75" customHeight="1" x14ac:dyDescent="0.25">
      <c r="A4" s="234" t="s">
        <v>181</v>
      </c>
      <c r="B4" s="234"/>
      <c r="C4" s="234"/>
      <c r="D4" s="167"/>
    </row>
    <row r="5" spans="1:4" ht="16.5" thickBot="1" x14ac:dyDescent="0.3">
      <c r="A5" s="157"/>
      <c r="B5" s="157"/>
      <c r="C5" s="157"/>
      <c r="D5" s="157"/>
    </row>
    <row r="6" spans="1:4" ht="24" customHeight="1" x14ac:dyDescent="0.25">
      <c r="A6" s="78" t="s">
        <v>73</v>
      </c>
      <c r="B6" s="79" t="s">
        <v>0</v>
      </c>
      <c r="C6" s="172" t="s">
        <v>203</v>
      </c>
    </row>
    <row r="7" spans="1:4" ht="31.5" x14ac:dyDescent="0.25">
      <c r="A7" s="173" t="s">
        <v>74</v>
      </c>
      <c r="B7" s="168" t="s">
        <v>195</v>
      </c>
      <c r="C7" s="174">
        <v>251271632</v>
      </c>
    </row>
    <row r="8" spans="1:4" ht="31.5" x14ac:dyDescent="0.25">
      <c r="A8" s="173" t="s">
        <v>76</v>
      </c>
      <c r="B8" s="168" t="s">
        <v>196</v>
      </c>
      <c r="C8" s="174">
        <v>96344083</v>
      </c>
    </row>
    <row r="9" spans="1:4" ht="31.5" x14ac:dyDescent="0.25">
      <c r="A9" s="173" t="s">
        <v>78</v>
      </c>
      <c r="B9" s="170" t="s">
        <v>197</v>
      </c>
      <c r="C9" s="175">
        <v>154927549</v>
      </c>
    </row>
    <row r="10" spans="1:4" ht="31.5" x14ac:dyDescent="0.25">
      <c r="A10" s="173" t="s">
        <v>80</v>
      </c>
      <c r="B10" s="168" t="s">
        <v>198</v>
      </c>
      <c r="C10" s="174">
        <v>8304985</v>
      </c>
    </row>
    <row r="11" spans="1:4" ht="31.5" x14ac:dyDescent="0.25">
      <c r="A11" s="173" t="s">
        <v>82</v>
      </c>
      <c r="B11" s="170" t="s">
        <v>199</v>
      </c>
      <c r="C11" s="175">
        <v>8304985</v>
      </c>
    </row>
    <row r="12" spans="1:4" ht="31.5" x14ac:dyDescent="0.25">
      <c r="A12" s="173" t="s">
        <v>84</v>
      </c>
      <c r="B12" s="170" t="s">
        <v>200</v>
      </c>
      <c r="C12" s="175">
        <v>163232534</v>
      </c>
    </row>
    <row r="13" spans="1:4" x14ac:dyDescent="0.25">
      <c r="A13" s="173" t="s">
        <v>86</v>
      </c>
      <c r="B13" s="170" t="s">
        <v>201</v>
      </c>
      <c r="C13" s="175">
        <v>163232534</v>
      </c>
    </row>
    <row r="14" spans="1:4" ht="32.25" thickBot="1" x14ac:dyDescent="0.3">
      <c r="A14" s="176" t="s">
        <v>88</v>
      </c>
      <c r="B14" s="177" t="s">
        <v>202</v>
      </c>
      <c r="C14" s="178">
        <v>163232534</v>
      </c>
    </row>
  </sheetData>
  <mergeCells count="2">
    <mergeCell ref="A2:C2"/>
    <mergeCell ref="A4:C4"/>
  </mergeCells>
  <phoneticPr fontId="1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267D-3449-454C-B463-9F47C0B8B593}">
  <dimension ref="A1:D19"/>
  <sheetViews>
    <sheetView topLeftCell="A4" workbookViewId="0">
      <selection activeCell="D1" sqref="D1"/>
    </sheetView>
  </sheetViews>
  <sheetFormatPr defaultRowHeight="15.75" x14ac:dyDescent="0.25"/>
  <cols>
    <col min="2" max="2" width="23.375" customWidth="1"/>
    <col min="3" max="3" width="12.125" bestFit="1" customWidth="1"/>
    <col min="4" max="4" width="14.875" customWidth="1"/>
  </cols>
  <sheetData>
    <row r="1" spans="1:4" x14ac:dyDescent="0.25">
      <c r="D1" s="182" t="s">
        <v>204</v>
      </c>
    </row>
    <row r="2" spans="1:4" ht="44.25" customHeight="1" x14ac:dyDescent="0.25">
      <c r="A2" s="211" t="s">
        <v>32</v>
      </c>
      <c r="B2" s="211"/>
      <c r="C2" s="211"/>
      <c r="D2" s="211"/>
    </row>
    <row r="4" spans="1:4" x14ac:dyDescent="0.25">
      <c r="A4" s="234" t="s">
        <v>194</v>
      </c>
      <c r="B4" s="234"/>
      <c r="C4" s="234"/>
      <c r="D4" s="234"/>
    </row>
    <row r="5" spans="1:4" x14ac:dyDescent="0.25">
      <c r="A5" s="157"/>
      <c r="B5" s="157"/>
      <c r="C5" s="157"/>
      <c r="D5" s="157"/>
    </row>
    <row r="6" spans="1:4" ht="16.5" thickBot="1" x14ac:dyDescent="0.3">
      <c r="A6" s="157"/>
      <c r="B6" s="157"/>
      <c r="C6" s="157"/>
      <c r="D6" s="157"/>
    </row>
    <row r="7" spans="1:4" ht="26.25" customHeight="1" x14ac:dyDescent="0.25">
      <c r="A7" s="179" t="s">
        <v>73</v>
      </c>
      <c r="B7" s="180" t="s">
        <v>0</v>
      </c>
      <c r="C7" s="79" t="s">
        <v>179</v>
      </c>
      <c r="D7" s="172" t="s">
        <v>180</v>
      </c>
    </row>
    <row r="8" spans="1:4" ht="47.25" x14ac:dyDescent="0.25">
      <c r="A8" s="173" t="s">
        <v>74</v>
      </c>
      <c r="B8" s="168" t="s">
        <v>182</v>
      </c>
      <c r="C8" s="169">
        <v>177890</v>
      </c>
      <c r="D8" s="174">
        <v>766000</v>
      </c>
    </row>
    <row r="9" spans="1:4" ht="47.25" x14ac:dyDescent="0.25">
      <c r="A9" s="173" t="s">
        <v>76</v>
      </c>
      <c r="B9" s="168" t="s">
        <v>183</v>
      </c>
      <c r="C9" s="169">
        <v>14929975</v>
      </c>
      <c r="D9" s="174">
        <v>250504859</v>
      </c>
    </row>
    <row r="10" spans="1:4" ht="47.25" x14ac:dyDescent="0.25">
      <c r="A10" s="173" t="s">
        <v>78</v>
      </c>
      <c r="B10" s="168" t="s">
        <v>184</v>
      </c>
      <c r="C10" s="169">
        <v>1680</v>
      </c>
      <c r="D10" s="174">
        <v>773</v>
      </c>
    </row>
    <row r="11" spans="1:4" ht="63" x14ac:dyDescent="0.25">
      <c r="A11" s="173" t="s">
        <v>80</v>
      </c>
      <c r="B11" s="170" t="s">
        <v>185</v>
      </c>
      <c r="C11" s="171">
        <v>15109545</v>
      </c>
      <c r="D11" s="175">
        <v>251271632</v>
      </c>
    </row>
    <row r="12" spans="1:4" ht="31.5" x14ac:dyDescent="0.25">
      <c r="A12" s="173" t="s">
        <v>82</v>
      </c>
      <c r="B12" s="168" t="s">
        <v>186</v>
      </c>
      <c r="C12" s="169">
        <v>106898</v>
      </c>
      <c r="D12" s="174">
        <v>1554192</v>
      </c>
    </row>
    <row r="13" spans="1:4" ht="47.25" x14ac:dyDescent="0.25">
      <c r="A13" s="173" t="s">
        <v>84</v>
      </c>
      <c r="B13" s="170" t="s">
        <v>187</v>
      </c>
      <c r="C13" s="171">
        <v>106898</v>
      </c>
      <c r="D13" s="175">
        <v>1554192</v>
      </c>
    </row>
    <row r="14" spans="1:4" ht="31.5" x14ac:dyDescent="0.25">
      <c r="A14" s="173" t="s">
        <v>86</v>
      </c>
      <c r="B14" s="168" t="s">
        <v>188</v>
      </c>
      <c r="C14" s="169">
        <v>0</v>
      </c>
      <c r="D14" s="174">
        <v>1832195</v>
      </c>
    </row>
    <row r="15" spans="1:4" x14ac:dyDescent="0.25">
      <c r="A15" s="173" t="s">
        <v>88</v>
      </c>
      <c r="B15" s="168" t="s">
        <v>189</v>
      </c>
      <c r="C15" s="169">
        <v>0</v>
      </c>
      <c r="D15" s="174">
        <v>214367</v>
      </c>
    </row>
    <row r="16" spans="1:4" ht="31.5" x14ac:dyDescent="0.25">
      <c r="A16" s="173" t="s">
        <v>90</v>
      </c>
      <c r="B16" s="170" t="s">
        <v>190</v>
      </c>
      <c r="C16" s="171">
        <v>0</v>
      </c>
      <c r="D16" s="175">
        <v>2046562</v>
      </c>
    </row>
    <row r="17" spans="1:4" x14ac:dyDescent="0.25">
      <c r="A17" s="173" t="s">
        <v>92</v>
      </c>
      <c r="B17" s="170" t="s">
        <v>191</v>
      </c>
      <c r="C17" s="171">
        <v>1468800</v>
      </c>
      <c r="D17" s="175">
        <v>31771197</v>
      </c>
    </row>
    <row r="18" spans="1:4" ht="47.25" x14ac:dyDescent="0.25">
      <c r="A18" s="173" t="s">
        <v>93</v>
      </c>
      <c r="B18" s="170" t="s">
        <v>192</v>
      </c>
      <c r="C18" s="171">
        <v>13533847</v>
      </c>
      <c r="D18" s="175">
        <v>215899681</v>
      </c>
    </row>
    <row r="19" spans="1:4" ht="32.25" thickBot="1" x14ac:dyDescent="0.3">
      <c r="A19" s="176" t="s">
        <v>94</v>
      </c>
      <c r="B19" s="177" t="s">
        <v>193</v>
      </c>
      <c r="C19" s="181">
        <v>13533847</v>
      </c>
      <c r="D19" s="178">
        <v>215899681</v>
      </c>
    </row>
  </sheetData>
  <mergeCells count="2">
    <mergeCell ref="A2:D2"/>
    <mergeCell ref="A4:D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</vt:i4>
      </vt:variant>
    </vt:vector>
  </HeadingPairs>
  <TitlesOfParts>
    <vt:vector size="8" baseType="lpstr">
      <vt:lpstr>1. melléklet Mérleg</vt:lpstr>
      <vt:lpstr>2. melléklet Bevételek</vt:lpstr>
      <vt:lpstr>3. melléklet Kiadások</vt:lpstr>
      <vt:lpstr>4. melléklet Mérleg</vt:lpstr>
      <vt:lpstr>5. melléklet Pénzmaradvány</vt:lpstr>
      <vt:lpstr>6. melléklet Eredménykimutatás</vt:lpstr>
      <vt:lpstr>'2. melléklet Bevételek'!Nyomtatási_terület</vt:lpstr>
      <vt:lpstr>'3. melléklet 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2026-04-14T05:42:11Z</cp:lastPrinted>
  <dcterms:created xsi:type="dcterms:W3CDTF">2019-09-05T06:28:05Z</dcterms:created>
  <dcterms:modified xsi:type="dcterms:W3CDTF">2026-04-14T05:45:13Z</dcterms:modified>
</cp:coreProperties>
</file>